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rentai.local\fssroot\3006健康福祉部\0527医療福祉連携推進課\賃上げ・物価上昇に対する支援事業費補助金\16 交付申請兼実績報告\00_県交付要綱\HISへ送付\"/>
    </mc:Choice>
  </mc:AlternateContent>
  <xr:revisionPtr revIDLastSave="0" documentId="13_ncr:1_{5679577F-A2C9-47E7-9C02-70DA1466A396}" xr6:coauthVersionLast="47" xr6:coauthVersionMax="47" xr10:uidLastSave="{00000000-0000-0000-0000-000000000000}"/>
  <bookViews>
    <workbookView xWindow="-30828" yWindow="-108" windowWidth="30936" windowHeight="16776" tabRatio="813" xr2:uid="{00000000-000D-0000-FFFF-FFFF00000000}"/>
  </bookViews>
  <sheets>
    <sheet name="申請施設内訳（別紙１）" sheetId="120" r:id="rId1"/>
    <sheet name="賃金改善報告書（別紙２）" sheetId="121" r:id="rId2"/>
    <sheet name="【2.0％超部分算定シート】（別紙３）" sheetId="122" r:id="rId3"/>
    <sheet name="記入例モデルケース（法人）" sheetId="123" r:id="rId4"/>
    <sheet name="都道府県リスト" sheetId="62" state="hidden" r:id="rId5"/>
  </sheets>
  <definedNames>
    <definedName name="_xlnm._FilterDatabase" localSheetId="2" hidden="1">'【2.0％超部分算定シート】（別紙３）'!$B$4:$P$9</definedName>
    <definedName name="_xlnm._FilterDatabase" localSheetId="1" hidden="1">'賃金改善報告書（別紙２）'!$B$8:$S$8</definedName>
    <definedName name="_xlnm.Print_Area" localSheetId="2">'【2.0％超部分算定シート】（別紙３）'!$A$1:$I$8</definedName>
    <definedName name="_xlnm.Print_Area" localSheetId="3">'記入例モデルケース（法人）'!$A$1:$L$44</definedName>
    <definedName name="_xlnm.Print_Area" localSheetId="0">'申請施設内訳（別紙１）'!$A$1:$P$48</definedName>
    <definedName name="_xlnm.Print_Area" localSheetId="1">'賃金改善報告書（別紙２）'!$A$1:$L$37</definedName>
    <definedName name="_xlnm.Print_Area">#REF!</definedName>
    <definedName name="_xlnm.Print_Titles" localSheetId="2">'【2.0％超部分算定シート】（別紙３）'!$2:$3</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123" l="1"/>
  <c r="K37" i="121"/>
  <c r="J37" i="121"/>
  <c r="I37" i="121"/>
  <c r="G37" i="121"/>
  <c r="K36" i="121"/>
  <c r="J36" i="121"/>
  <c r="L36" i="121" s="1"/>
  <c r="I36" i="121"/>
  <c r="G36" i="121"/>
  <c r="L35" i="121"/>
  <c r="K35" i="121"/>
  <c r="J35" i="121"/>
  <c r="I35" i="121"/>
  <c r="G35" i="121"/>
  <c r="L34" i="121"/>
  <c r="K34" i="121"/>
  <c r="J34" i="121"/>
  <c r="I34" i="121"/>
  <c r="G34" i="121"/>
  <c r="K33" i="121"/>
  <c r="J33" i="121"/>
  <c r="I33" i="121"/>
  <c r="G33" i="121"/>
  <c r="K32" i="121"/>
  <c r="J32" i="121"/>
  <c r="I32" i="121"/>
  <c r="G32" i="121"/>
  <c r="K31" i="121"/>
  <c r="J31" i="121"/>
  <c r="L31" i="121" s="1"/>
  <c r="I31" i="121"/>
  <c r="G31" i="121"/>
  <c r="K30" i="121"/>
  <c r="J30" i="121"/>
  <c r="L30" i="121" s="1"/>
  <c r="I30" i="121"/>
  <c r="G30" i="121"/>
  <c r="L29" i="121"/>
  <c r="K29" i="121"/>
  <c r="J29" i="121"/>
  <c r="I29" i="121"/>
  <c r="G29" i="121"/>
  <c r="K28" i="121"/>
  <c r="J28" i="121"/>
  <c r="L28" i="121" s="1"/>
  <c r="I28" i="121"/>
  <c r="G28" i="121"/>
  <c r="K27" i="121"/>
  <c r="J27" i="121"/>
  <c r="I27" i="121"/>
  <c r="G27" i="121"/>
  <c r="K26" i="121"/>
  <c r="J26" i="121"/>
  <c r="L26" i="121" s="1"/>
  <c r="I26" i="121"/>
  <c r="G26" i="121"/>
  <c r="K25" i="121"/>
  <c r="J25" i="121"/>
  <c r="L25" i="121" s="1"/>
  <c r="I25" i="121"/>
  <c r="G25" i="121"/>
  <c r="K24" i="121"/>
  <c r="J24" i="121"/>
  <c r="L24" i="121" s="1"/>
  <c r="I24" i="121"/>
  <c r="G24" i="121"/>
  <c r="K23" i="121"/>
  <c r="J23" i="121"/>
  <c r="L23" i="121" s="1"/>
  <c r="I23" i="121"/>
  <c r="G23" i="121"/>
  <c r="K22" i="121"/>
  <c r="J22" i="121"/>
  <c r="I22" i="121"/>
  <c r="G22" i="121"/>
  <c r="K21" i="121"/>
  <c r="L21" i="121" s="1"/>
  <c r="J21" i="121"/>
  <c r="I21" i="121"/>
  <c r="G21" i="121"/>
  <c r="K20" i="121"/>
  <c r="J20" i="121"/>
  <c r="L20" i="121" s="1"/>
  <c r="I20" i="121"/>
  <c r="G20" i="121"/>
  <c r="K19" i="121"/>
  <c r="J19" i="121"/>
  <c r="I19" i="121"/>
  <c r="G19" i="121"/>
  <c r="K18" i="121"/>
  <c r="J18" i="121"/>
  <c r="I18" i="121"/>
  <c r="G18" i="121"/>
  <c r="H17" i="121"/>
  <c r="L9" i="121"/>
  <c r="L10" i="121"/>
  <c r="L11" i="121"/>
  <c r="L12" i="121"/>
  <c r="L13" i="121"/>
  <c r="G10" i="121"/>
  <c r="G11" i="121"/>
  <c r="G12" i="121"/>
  <c r="G13" i="121"/>
  <c r="G9" i="121"/>
  <c r="E32" i="123"/>
  <c r="J10" i="121"/>
  <c r="J11" i="121"/>
  <c r="J12" i="121"/>
  <c r="J13" i="121"/>
  <c r="J9" i="121"/>
  <c r="L37" i="121" l="1"/>
  <c r="L33" i="121"/>
  <c r="L32" i="121"/>
  <c r="L27" i="121"/>
  <c r="L22" i="121"/>
  <c r="L18" i="121"/>
  <c r="L19" i="121"/>
  <c r="E27" i="123"/>
  <c r="E26" i="123"/>
  <c r="E25" i="123"/>
  <c r="E24" i="123"/>
  <c r="E23" i="123"/>
  <c r="E22" i="123"/>
  <c r="E14" i="123"/>
  <c r="E13" i="123"/>
  <c r="E12" i="123"/>
  <c r="E11" i="123"/>
  <c r="E10" i="123"/>
  <c r="E9" i="123"/>
  <c r="I6" i="122" l="1"/>
  <c r="D6" i="122"/>
  <c r="E6" i="122" s="1"/>
  <c r="I5" i="122"/>
  <c r="L14" i="121" s="1"/>
  <c r="D5" i="122"/>
  <c r="E5" i="122" s="1"/>
  <c r="K13" i="121"/>
  <c r="I13" i="121"/>
  <c r="K12" i="121"/>
  <c r="I12" i="121"/>
  <c r="K11" i="121"/>
  <c r="I11" i="121"/>
  <c r="K10" i="121"/>
  <c r="I10" i="121"/>
  <c r="K9" i="121"/>
  <c r="I9" i="121"/>
  <c r="H8" i="121"/>
  <c r="M24" i="120" a="1"/>
  <c r="M24" i="120" s="1"/>
  <c r="N24" i="120" s="1"/>
  <c r="M23" i="120" a="1"/>
  <c r="M23" i="120" s="1"/>
  <c r="M22" i="120" a="1"/>
  <c r="M22" i="120" s="1"/>
  <c r="N22" i="120" s="1"/>
  <c r="M21" i="120" a="1"/>
  <c r="M21" i="120" s="1"/>
  <c r="M20" i="120" a="1"/>
  <c r="M20" i="120" s="1"/>
  <c r="N20" i="120" s="1"/>
  <c r="M19" i="120" a="1"/>
  <c r="M19" i="120" s="1"/>
  <c r="M18" i="120" a="1"/>
  <c r="M18" i="120" s="1"/>
  <c r="N18" i="120" s="1"/>
  <c r="M17" i="120" a="1"/>
  <c r="M17" i="120" s="1"/>
  <c r="M16" i="120" a="1"/>
  <c r="M16" i="120" s="1"/>
  <c r="N16" i="120" s="1"/>
  <c r="M15" i="120" a="1"/>
  <c r="M15" i="120" s="1"/>
  <c r="M14" i="120" a="1"/>
  <c r="M14" i="120" s="1"/>
  <c r="N14" i="120" s="1"/>
  <c r="M13" i="120" a="1"/>
  <c r="M13" i="120" s="1"/>
  <c r="M12" i="120" a="1"/>
  <c r="M12" i="120" s="1"/>
  <c r="N12" i="120" s="1"/>
  <c r="M11" i="120" a="1"/>
  <c r="M11" i="120" s="1"/>
  <c r="M10" i="120" a="1"/>
  <c r="M10" i="120" s="1"/>
  <c r="N10" i="120" s="1"/>
  <c r="M9" i="120" a="1"/>
  <c r="M9" i="120" s="1"/>
  <c r="M8" i="120" a="1"/>
  <c r="M8" i="120" s="1"/>
  <c r="N8" i="120" s="1"/>
  <c r="M7" i="120" a="1"/>
  <c r="M7" i="120" s="1"/>
  <c r="M6" i="120" a="1"/>
  <c r="M6" i="120" s="1"/>
  <c r="M5" i="120" a="1"/>
  <c r="M5" i="120" s="1"/>
  <c r="M25" i="120" l="1"/>
  <c r="L4" i="121" s="1"/>
  <c r="N6" i="120"/>
  <c r="N26" i="120" s="1"/>
  <c r="M26" i="120"/>
  <c r="L3" i="121" l="1"/>
  <c r="N25" i="120" s="1"/>
  <c r="P25" i="120" s="1"/>
  <c r="P30" i="120" s="1"/>
  <c r="P26" i="120"/>
  <c r="P31" i="120" s="1"/>
  <c r="L5" i="121" l="1"/>
  <c r="L6" i="121" s="1"/>
  <c r="P32" i="1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5" authorId="0" shapeId="0" xr:uid="{AD3EEC8A-F490-48E5-B9D5-C579AD7F8E9C}">
      <text>
        <r>
          <rPr>
            <sz val="9"/>
            <color indexed="81"/>
            <rFont val="MS P ゴシック"/>
            <family val="3"/>
            <charset val="128"/>
          </rPr>
          <t>別紙２を作成することで自動入力されます。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<sst xmlns="http://schemas.openxmlformats.org/spreadsheetml/2006/main" count="306" uniqueCount="203">
  <si>
    <t>氏名</t>
    <rPh sb="0" eb="2">
      <t>シメイ</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</si>
  <si>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</si>
  <si>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</si>
  <si>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</si>
  <si>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</si>
  <si>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</si>
  <si>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</si>
  <si>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</si>
  <si>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</si>
  <si>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</si>
  <si>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</si>
  <si>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</si>
  <si>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</si>
  <si>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</si>
  <si>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</si>
  <si>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</si>
  <si>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</si>
  <si>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</si>
  <si>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</si>
  <si>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</si>
  <si>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</si>
  <si>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</si>
  <si>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</si>
  <si>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</si>
  <si>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</si>
  <si>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</si>
  <si>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</si>
  <si>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</si>
  <si>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</si>
  <si>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</si>
  <si>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</si>
  <si>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</si>
  <si>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</si>
  <si>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</si>
  <si>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</si>
  <si>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</si>
  <si>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</si>
  <si>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</si>
  <si>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</si>
  <si>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</si>
  <si>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</si>
  <si>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</si>
  <si>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</si>
  <si>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</si>
  <si>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</si>
  <si>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</si>
  <si>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</si>
  <si>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</si>
  <si>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</si>
  <si>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賃金改善の内容</t>
    <rPh sb="0" eb="2">
      <t>チンギン</t>
    </rPh>
    <rPh sb="2" eb="4">
      <t>カイゼン</t>
    </rPh>
    <rPh sb="5" eb="7">
      <t>ナイヨウ</t>
    </rPh>
    <phoneticPr fontId="36"/>
  </si>
  <si>
    <t>賃金改善の総額</t>
    <phoneticPr fontId="36"/>
  </si>
  <si>
    <t>①対象人数
（常勤換算数）</t>
    <rPh sb="1" eb="3">
      <t>タイショウ</t>
    </rPh>
    <rPh sb="3" eb="5">
      <t>ニンズウ</t>
    </rPh>
    <rPh sb="7" eb="9">
      <t>ジョウキン</t>
    </rPh>
    <rPh sb="9" eb="11">
      <t>カンサン</t>
    </rPh>
    <rPh sb="11" eb="12">
      <t>スウ</t>
    </rPh>
    <phoneticPr fontId="36"/>
  </si>
  <si>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</si>
  <si>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</si>
  <si>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</si>
  <si>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</si>
  <si>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</si>
  <si>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</si>
  <si>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</si>
  <si>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賃上げ支援事業</t>
    <rPh sb="0" eb="2">
      <t>チンア</t>
    </rPh>
    <rPh sb="3" eb="7">
      <t>シエンジギョウ</t>
    </rPh>
    <phoneticPr fontId="36"/>
  </si>
  <si>
    <t>申請額合計</t>
    <rPh sb="0" eb="3">
      <t>シンセイガク</t>
    </rPh>
    <rPh sb="3" eb="5">
      <t>ゴウケイ</t>
    </rPh>
    <phoneticPr fontId="36"/>
  </si>
  <si>
    <t>選定額</t>
    <rPh sb="0" eb="3">
      <t>センテイガク</t>
    </rPh>
    <phoneticPr fontId="36"/>
  </si>
  <si>
    <t>①：賃金改善の総額</t>
    <rPh sb="2" eb="4">
      <t>チンギン</t>
    </rPh>
    <rPh sb="4" eb="6">
      <t>カイゼン</t>
    </rPh>
    <rPh sb="7" eb="9">
      <t>ソウガク</t>
    </rPh>
    <phoneticPr fontId="36"/>
  </si>
  <si>
    <t>②：賃上げ支援事業の基準額</t>
    <rPh sb="2" eb="4">
      <t>チンア</t>
    </rPh>
    <rPh sb="5" eb="7">
      <t>シエン</t>
    </rPh>
    <rPh sb="7" eb="9">
      <t>ジギョウ</t>
    </rPh>
    <rPh sb="10" eb="13">
      <t>キジュンガク</t>
    </rPh>
    <phoneticPr fontId="36"/>
  </si>
  <si>
    <t>③：選定額</t>
    <rPh sb="2" eb="5">
      <t>センテイガク</t>
    </rPh>
    <phoneticPr fontId="36"/>
  </si>
  <si>
    <t>④：申請額（千円未満切り捨て）</t>
    <rPh sb="2" eb="5">
      <t>シンセイガク</t>
    </rPh>
    <rPh sb="6" eb="8">
      <t>センエン</t>
    </rPh>
    <rPh sb="8" eb="10">
      <t>ミマン</t>
    </rPh>
    <rPh sb="10" eb="11">
      <t>キ</t>
    </rPh>
    <rPh sb="12" eb="13">
      <t>ス</t>
    </rPh>
    <phoneticPr fontId="36"/>
  </si>
  <si>
    <t>基準額</t>
    <rPh sb="0" eb="3">
      <t>キジュンガク</t>
    </rPh>
    <phoneticPr fontId="36"/>
  </si>
  <si>
    <t>実績額</t>
    <rPh sb="0" eb="3">
      <t>ジッセキガク</t>
    </rPh>
    <phoneticPr fontId="36"/>
  </si>
  <si>
    <t>申請区分</t>
    <rPh sb="0" eb="4">
      <t>シンセイクブン</t>
    </rPh>
    <phoneticPr fontId="36"/>
  </si>
  <si>
    <t>医療機関区分</t>
    <rPh sb="0" eb="4">
      <t>イリョウキカン</t>
    </rPh>
    <rPh sb="4" eb="6">
      <t>クブン</t>
    </rPh>
    <phoneticPr fontId="36"/>
  </si>
  <si>
    <t>届け出たベースアップ評価料</t>
    <rPh sb="0" eb="1">
      <t>トド</t>
    </rPh>
    <rPh sb="2" eb="3">
      <t>デ</t>
    </rPh>
    <rPh sb="10" eb="13">
      <t>ヒョウカリョウ</t>
    </rPh>
    <phoneticPr fontId="36"/>
  </si>
  <si>
    <t>職員構成</t>
    <rPh sb="0" eb="4">
      <t>ショクインコウセイ</t>
    </rPh>
    <phoneticPr fontId="36"/>
  </si>
  <si>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</si>
  <si>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36"/>
  </si>
  <si>
    <t>③：令和８年６月１日時点で令和８年度診療報酬改定による見直し後のベースアップ評価料を届け出る。（薬局のみ選択可）</t>
    <phoneticPr fontId="36"/>
  </si>
  <si>
    <t>訪問看護ステーション</t>
    <rPh sb="0" eb="4">
      <t>ホウモンカンゴ</t>
    </rPh>
    <phoneticPr fontId="36"/>
  </si>
  <si>
    <t>保険薬局（１～５店舗）</t>
    <rPh sb="0" eb="4">
      <t>ホケンヤッキョク</t>
    </rPh>
    <rPh sb="8" eb="10">
      <t>テンポ</t>
    </rPh>
    <phoneticPr fontId="36"/>
  </si>
  <si>
    <t>保険薬局（６～19店舗）</t>
    <rPh sb="0" eb="4">
      <t>ホケンヤッキョク</t>
    </rPh>
    <rPh sb="9" eb="11">
      <t>テンポ</t>
    </rPh>
    <phoneticPr fontId="36"/>
  </si>
  <si>
    <t>保険薬局（20店舗以上）</t>
    <rPh sb="0" eb="4">
      <t>ホケンヤッキョク</t>
    </rPh>
    <rPh sb="7" eb="9">
      <t>テンポ</t>
    </rPh>
    <rPh sb="9" eb="11">
      <t>イジョウ</t>
    </rPh>
    <phoneticPr fontId="36"/>
  </si>
  <si>
    <t>賃上げ支援事業該当要件</t>
    <rPh sb="0" eb="2">
      <t>チンア</t>
    </rPh>
    <rPh sb="3" eb="5">
      <t>シエン</t>
    </rPh>
    <rPh sb="5" eb="7">
      <t>ジギョウ</t>
    </rPh>
    <rPh sb="7" eb="11">
      <t>ガイトウヨウケン</t>
    </rPh>
    <phoneticPr fontId="36"/>
  </si>
  <si>
    <t>①：O100 外来・在宅ベースアップ評価料（Ⅰ）</t>
    <phoneticPr fontId="36"/>
  </si>
  <si>
    <t>③：O102 入院ベースアップ評価料（医科）</t>
    <phoneticPr fontId="36"/>
  </si>
  <si>
    <t>④：P102 入院ベースアップ評価料（歯科）</t>
    <phoneticPr fontId="36"/>
  </si>
  <si>
    <t>医療機関等の名称
（医療機関コード）</t>
    <rPh sb="0" eb="5">
      <t>イリョウキカントウ</t>
    </rPh>
    <rPh sb="6" eb="8">
      <t>メイショウ</t>
    </rPh>
    <rPh sb="10" eb="14">
      <t>イリョウキカン</t>
    </rPh>
    <phoneticPr fontId="36"/>
  </si>
  <si>
    <t>（プルダウンから選択）</t>
    <rPh sb="8" eb="10">
      <t>センタク</t>
    </rPh>
    <phoneticPr fontId="36"/>
  </si>
  <si>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36"/>
  </si>
  <si>
    <t>申請の
有無</t>
    <rPh sb="0" eb="2">
      <t>シンセイ</t>
    </rPh>
    <rPh sb="4" eb="6">
      <t>ウム</t>
    </rPh>
    <phoneticPr fontId="36"/>
  </si>
  <si>
    <t>①：医師</t>
    <rPh sb="2" eb="4">
      <t>イシ</t>
    </rPh>
    <phoneticPr fontId="36"/>
  </si>
  <si>
    <t>②：歯科医師</t>
    <rPh sb="2" eb="6">
      <t>シカイシ</t>
    </rPh>
    <phoneticPr fontId="36"/>
  </si>
  <si>
    <t>③：その他医療に従事しない、専ら事務作業（医師事務作業補助者、看護補助者等が医療を専門とする職員の補助として行う事務作業を除く）を行う職員</t>
    <phoneticPr fontId="36"/>
  </si>
  <si>
    <t>申請施設内訳</t>
    <rPh sb="0" eb="2">
      <t>シンセイ</t>
    </rPh>
    <rPh sb="2" eb="4">
      <t>シセツ</t>
    </rPh>
    <rPh sb="4" eb="6">
      <t>ウチワケ</t>
    </rPh>
    <phoneticPr fontId="36"/>
  </si>
  <si>
    <t>（別紙２）</t>
    <rPh sb="1" eb="3">
      <t>ベッシ</t>
    </rPh>
    <phoneticPr fontId="37"/>
  </si>
  <si>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36"/>
  </si>
  <si>
    <t>賃上げ支援事業
該当要件</t>
    <rPh sb="0" eb="2">
      <t>チンア</t>
    </rPh>
    <rPh sb="3" eb="5">
      <t>シエン</t>
    </rPh>
    <rPh sb="5" eb="7">
      <t>ジギョウ</t>
    </rPh>
    <rPh sb="8" eb="12">
      <t>ガイトウヨウケン</t>
    </rPh>
    <phoneticPr fontId="36"/>
  </si>
  <si>
    <t>職種</t>
    <rPh sb="0" eb="2">
      <t>ショクシュ</t>
    </rPh>
    <phoneticPr fontId="36"/>
  </si>
  <si>
    <t>医療機関等の住所</t>
    <rPh sb="0" eb="5">
      <t>イリョウキカントウ</t>
    </rPh>
    <rPh sb="6" eb="8">
      <t>ジュウショ</t>
    </rPh>
    <phoneticPr fontId="36"/>
  </si>
  <si>
    <t>賃金改善報告書</t>
    <rPh sb="0" eb="2">
      <t>チンギン</t>
    </rPh>
    <rPh sb="2" eb="4">
      <t>カイゼン</t>
    </rPh>
    <rPh sb="4" eb="7">
      <t>ホウコクショ</t>
    </rPh>
    <phoneticPr fontId="37"/>
  </si>
  <si>
    <t>②：P100 歯科外来・在宅ベースアップ評価料（Ⅰ）</t>
    <phoneticPr fontId="36"/>
  </si>
  <si>
    <t>⑤：訪問看護ベースアップ評価料（Ⅰ）</t>
    <phoneticPr fontId="36"/>
  </si>
  <si>
    <t>届け出たベース
アップ評価料（１）</t>
    <rPh sb="0" eb="1">
      <t>トド</t>
    </rPh>
    <rPh sb="2" eb="3">
      <t>デ</t>
    </rPh>
    <rPh sb="11" eb="14">
      <t>ヒョウカリョウ</t>
    </rPh>
    <phoneticPr fontId="36"/>
  </si>
  <si>
    <t>届け出たベース
アップ評価料（２）</t>
    <rPh sb="0" eb="1">
      <t>トド</t>
    </rPh>
    <rPh sb="2" eb="3">
      <t>デ</t>
    </rPh>
    <rPh sb="11" eb="14">
      <t>ヒョウカリョウ</t>
    </rPh>
    <phoneticPr fontId="36"/>
  </si>
  <si>
    <t>職員構成
（１）</t>
    <rPh sb="0" eb="4">
      <t>ショクインコウセイ</t>
    </rPh>
    <phoneticPr fontId="36"/>
  </si>
  <si>
    <t>職員構成
（２）</t>
    <rPh sb="0" eb="4">
      <t>ショクインコウセイ</t>
    </rPh>
    <phoneticPr fontId="36"/>
  </si>
  <si>
    <t>医療機関等の名称：</t>
    <rPh sb="0" eb="5">
      <t>イリョウキカントウ</t>
    </rPh>
    <rPh sb="6" eb="8">
      <t>メイショウ</t>
    </rPh>
    <phoneticPr fontId="37"/>
  </si>
  <si>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37"/>
  </si>
  <si>
    <t>賃上げ支援事業　申請額</t>
    <rPh sb="0" eb="2">
      <t>チンア</t>
    </rPh>
    <rPh sb="3" eb="7">
      <t>シエンジギョウ</t>
    </rPh>
    <rPh sb="8" eb="11">
      <t>シンセイガク</t>
    </rPh>
    <phoneticPr fontId="36"/>
  </si>
  <si>
    <t>賃上げ支援事業　合計</t>
    <rPh sb="8" eb="10">
      <t>ゴウケイ</t>
    </rPh>
    <phoneticPr fontId="36"/>
  </si>
  <si>
    <t>物価支援事業</t>
    <rPh sb="0" eb="2">
      <t>ブッカ</t>
    </rPh>
    <rPh sb="2" eb="4">
      <t>シエン</t>
    </rPh>
    <rPh sb="4" eb="6">
      <t>ジギョウ</t>
    </rPh>
    <phoneticPr fontId="36"/>
  </si>
  <si>
    <t>物価支援事業　合計</t>
    <rPh sb="0" eb="2">
      <t>ブッカ</t>
    </rPh>
    <rPh sb="2" eb="4">
      <t>シエン</t>
    </rPh>
    <rPh sb="7" eb="9">
      <t>ゴウケイ</t>
    </rPh>
    <phoneticPr fontId="36"/>
  </si>
  <si>
    <t>物価支援事業　申請額</t>
    <rPh sb="7" eb="10">
      <t>シンセイガク</t>
    </rPh>
    <phoneticPr fontId="36"/>
  </si>
  <si>
    <t>（別紙１）</t>
    <rPh sb="1" eb="3">
      <t>ベッシ</t>
    </rPh>
    <phoneticPr fontId="36"/>
  </si>
  <si>
    <t>（別紙３）</t>
    <rPh sb="1" eb="3">
      <t>ベッシ</t>
    </rPh>
    <phoneticPr fontId="36"/>
  </si>
  <si>
    <t>無床診療所（医科）</t>
    <rPh sb="0" eb="5">
      <t>ムショウシンリョウジョ</t>
    </rPh>
    <phoneticPr fontId="36"/>
  </si>
  <si>
    <t>無床診療所（歯科）</t>
    <rPh sb="0" eb="5">
      <t>ムショウシンリョウジョ</t>
    </rPh>
    <rPh sb="6" eb="7">
      <t>ハ</t>
    </rPh>
    <phoneticPr fontId="36"/>
  </si>
  <si>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37"/>
  </si>
  <si>
    <t>給付金の対象となった賃金改善の総額</t>
    <rPh sb="0" eb="3">
      <t>キュウフキン</t>
    </rPh>
    <rPh sb="4" eb="6">
      <t>タイショウ</t>
    </rPh>
    <rPh sb="10" eb="12">
      <t>チンギン</t>
    </rPh>
    <phoneticPr fontId="36"/>
  </si>
  <si>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6"/>
  </si>
  <si>
    <t>1名あたり平均額
（月額）</t>
    <rPh sb="1" eb="2">
      <t>メイ</t>
    </rPh>
    <rPh sb="5" eb="8">
      <t>ヘイキンガク</t>
    </rPh>
    <rPh sb="10" eb="12">
      <t>ゲツガク</t>
    </rPh>
    <phoneticPr fontId="36"/>
  </si>
  <si>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6"/>
  </si>
  <si>
    <t>賃金改善の総額
（自動計算）</t>
    <rPh sb="9" eb="11">
      <t>ジドウ</t>
    </rPh>
    <rPh sb="11" eb="13">
      <t>ケイサン</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</si>
  <si>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6"/>
  </si>
  <si>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37"/>
  </si>
  <si>
    <t>賃金改善の内容（※）</t>
    <rPh sb="0" eb="2">
      <t>チンギン</t>
    </rPh>
    <rPh sb="2" eb="4">
      <t>カイゼン</t>
    </rPh>
    <rPh sb="5" eb="7">
      <t>ナイヨウ</t>
    </rPh>
    <phoneticPr fontId="36"/>
  </si>
  <si>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6"/>
  </si>
  <si>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6"/>
  </si>
  <si>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7"/>
  </si>
  <si>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36"/>
  </si>
  <si>
    <t>（１）看護職員等（保健師、助産師、看護師及び准看護師）</t>
    <phoneticPr fontId="36"/>
  </si>
  <si>
    <t>（２）40歳未満の勤務医師、勤務歯科医師</t>
    <rPh sb="5" eb="6">
      <t>サイ</t>
    </rPh>
    <rPh sb="6" eb="8">
      <t>ミマン</t>
    </rPh>
    <rPh sb="9" eb="13">
      <t>キンムイシ</t>
    </rPh>
    <rPh sb="14" eb="16">
      <t>キンム</t>
    </rPh>
    <rPh sb="16" eb="20">
      <t>シカイシ</t>
    </rPh>
    <phoneticPr fontId="36"/>
  </si>
  <si>
    <t>（３）事務職員</t>
    <rPh sb="3" eb="7">
      <t>ジムショクイン</t>
    </rPh>
    <phoneticPr fontId="36"/>
  </si>
  <si>
    <t>（４）看護補助者</t>
    <rPh sb="3" eb="5">
      <t>カンゴ</t>
    </rPh>
    <rPh sb="5" eb="8">
      <t>ホジョシャ</t>
    </rPh>
    <phoneticPr fontId="36"/>
  </si>
  <si>
    <t>（５）薬剤師（歯科除く）</t>
    <rPh sb="3" eb="6">
      <t>ヤクザイシ</t>
    </rPh>
    <rPh sb="7" eb="10">
      <t>シカノゾ</t>
    </rPh>
    <phoneticPr fontId="36"/>
  </si>
  <si>
    <t>（６）歯科衛生士（歯科のみ）</t>
    <rPh sb="3" eb="8">
      <t>シカエイセイシ</t>
    </rPh>
    <rPh sb="9" eb="11">
      <t>シカ</t>
    </rPh>
    <phoneticPr fontId="36"/>
  </si>
  <si>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36"/>
  </si>
  <si>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36"/>
  </si>
  <si>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36"/>
  </si>
  <si>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36"/>
  </si>
  <si>
    <t>（１１）その他職員</t>
    <phoneticPr fontId="36"/>
  </si>
  <si>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36"/>
  </si>
  <si>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36"/>
  </si>
  <si>
    <t>岐阜診療所</t>
    <rPh sb="0" eb="2">
      <t>ギフ</t>
    </rPh>
    <rPh sb="2" eb="5">
      <t>シンリョウジョ</t>
    </rPh>
    <phoneticPr fontId="36"/>
  </si>
  <si>
    <t>岐阜第２診療所</t>
    <rPh sb="0" eb="2">
      <t>ギフ</t>
    </rPh>
    <rPh sb="2" eb="3">
      <t>ダイ</t>
    </rPh>
    <rPh sb="4" eb="7">
      <t>シンリョウジョ</t>
    </rPh>
    <phoneticPr fontId="36"/>
  </si>
  <si>
    <t>岐阜市薮田南２ー１－１</t>
    <rPh sb="0" eb="3">
      <t>ギフシ</t>
    </rPh>
    <rPh sb="3" eb="5">
      <t>ヤブタ</t>
    </rPh>
    <rPh sb="5" eb="6">
      <t>ミナミ</t>
    </rPh>
    <phoneticPr fontId="36"/>
  </si>
  <si>
    <t>岐阜市薮田南〇ー〇ー〇</t>
    <rPh sb="0" eb="3">
      <t>ギフシ</t>
    </rPh>
    <rPh sb="3" eb="5">
      <t>ヤブタ</t>
    </rPh>
    <rPh sb="5" eb="6">
      <t>ミナミ</t>
    </rPh>
    <phoneticPr fontId="36"/>
  </si>
  <si>
    <t>申請する</t>
  </si>
  <si>
    <t>①</t>
  </si>
  <si>
    <t>③</t>
  </si>
  <si>
    <t>医療法人岐阜会</t>
    <phoneticPr fontId="36"/>
  </si>
  <si>
    <t>岐阜診療所　他1件</t>
    <phoneticPr fontId="36"/>
  </si>
  <si>
    <t>（１）看護職員等（保健師、助産師、看護師及び准看護師）</t>
  </si>
  <si>
    <t>（職種内訳）　</t>
    <rPh sb="1" eb="5">
      <t>ショクシュウチワケ</t>
    </rPh>
    <phoneticPr fontId="36"/>
  </si>
  <si>
    <t>記入例モデルケース（法人：医療法人岐阜会）</t>
    <rPh sb="0" eb="3">
      <t>キニュウレイ</t>
    </rPh>
    <rPh sb="10" eb="12">
      <t>ホウジン</t>
    </rPh>
    <rPh sb="13" eb="15">
      <t>イリョウ</t>
    </rPh>
    <rPh sb="15" eb="17">
      <t>ホウジン</t>
    </rPh>
    <rPh sb="17" eb="20">
      <t>ギフカイ</t>
    </rPh>
    <phoneticPr fontId="37"/>
  </si>
  <si>
    <t>岐阜診療所（有床診療所・医科)※３床</t>
    <rPh sb="0" eb="2">
      <t>ギフ</t>
    </rPh>
    <rPh sb="2" eb="5">
      <t>シンリョウジョ</t>
    </rPh>
    <rPh sb="6" eb="8">
      <t>ユウショウ</t>
    </rPh>
    <rPh sb="8" eb="11">
      <t>シンリョウジョ</t>
    </rPh>
    <rPh sb="12" eb="14">
      <t>イカ</t>
    </rPh>
    <rPh sb="17" eb="18">
      <t>ユカ</t>
    </rPh>
    <phoneticPr fontId="37"/>
  </si>
  <si>
    <t>通番</t>
    <rPh sb="0" eb="2">
      <t>ツウバン</t>
    </rPh>
    <phoneticPr fontId="37"/>
  </si>
  <si>
    <t>備考</t>
    <rPh sb="0" eb="2">
      <t>ビコウ</t>
    </rPh>
    <phoneticPr fontId="37"/>
  </si>
  <si>
    <t>賃上げ月数
（計）</t>
    <rPh sb="0" eb="2">
      <t>チンア</t>
    </rPh>
    <rPh sb="3" eb="5">
      <t>ツキスウ</t>
    </rPh>
    <rPh sb="7" eb="8">
      <t>ケイ</t>
    </rPh>
    <phoneticPr fontId="37"/>
  </si>
  <si>
    <t>賃金改善額
（計）</t>
    <rPh sb="0" eb="4">
      <t>チンギンカイゼン</t>
    </rPh>
    <rPh sb="4" eb="5">
      <t>ガク</t>
    </rPh>
    <rPh sb="7" eb="8">
      <t>ケイ</t>
    </rPh>
    <phoneticPr fontId="37"/>
  </si>
  <si>
    <t>（内訳）</t>
    <rPh sb="1" eb="3">
      <t>ウチワケ</t>
    </rPh>
    <phoneticPr fontId="37"/>
  </si>
  <si>
    <t>12月</t>
    <rPh sb="2" eb="3">
      <t>ガツ</t>
    </rPh>
    <phoneticPr fontId="37"/>
  </si>
  <si>
    <t>1月</t>
  </si>
  <si>
    <t>2月</t>
  </si>
  <si>
    <t>3月</t>
  </si>
  <si>
    <t>4月</t>
  </si>
  <si>
    <t>5月</t>
  </si>
  <si>
    <t>一時金</t>
    <rPh sb="0" eb="3">
      <t>イチジキン</t>
    </rPh>
    <phoneticPr fontId="37"/>
  </si>
  <si>
    <t>基本給の引き上げ</t>
    <rPh sb="0" eb="3">
      <t>キホンキュウ</t>
    </rPh>
    <rPh sb="4" eb="5">
      <t>ヒ</t>
    </rPh>
    <rPh sb="6" eb="7">
      <t>ア</t>
    </rPh>
    <phoneticPr fontId="37"/>
  </si>
  <si>
    <t>A</t>
    <phoneticPr fontId="37"/>
  </si>
  <si>
    <t>勤務医師(40歳未満）</t>
    <rPh sb="0" eb="2">
      <t>キンム</t>
    </rPh>
    <rPh sb="2" eb="4">
      <t>イシ</t>
    </rPh>
    <rPh sb="7" eb="8">
      <t>サイ</t>
    </rPh>
    <rPh sb="8" eb="10">
      <t>ミマン</t>
    </rPh>
    <phoneticPr fontId="37"/>
  </si>
  <si>
    <t>B</t>
    <phoneticPr fontId="37"/>
  </si>
  <si>
    <t>C</t>
    <phoneticPr fontId="37"/>
  </si>
  <si>
    <t>看護師</t>
    <rPh sb="0" eb="3">
      <t>カンゴシ</t>
    </rPh>
    <phoneticPr fontId="37"/>
  </si>
  <si>
    <t>D</t>
    <phoneticPr fontId="37"/>
  </si>
  <si>
    <t>E</t>
    <phoneticPr fontId="37"/>
  </si>
  <si>
    <t>看護補助者</t>
    <rPh sb="0" eb="5">
      <t>カンゴホジョシャ</t>
    </rPh>
    <phoneticPr fontId="37"/>
  </si>
  <si>
    <t>F</t>
    <phoneticPr fontId="37"/>
  </si>
  <si>
    <t>岐阜第２診療所（無床診療所・医科)</t>
    <rPh sb="0" eb="2">
      <t>ギフ</t>
    </rPh>
    <rPh sb="2" eb="3">
      <t>ダイ</t>
    </rPh>
    <rPh sb="4" eb="7">
      <t>シンリョウジョ</t>
    </rPh>
    <rPh sb="8" eb="10">
      <t>ムショウ</t>
    </rPh>
    <rPh sb="10" eb="13">
      <t>シンリョウジョ</t>
    </rPh>
    <rPh sb="14" eb="16">
      <t>イカ</t>
    </rPh>
    <phoneticPr fontId="37"/>
  </si>
  <si>
    <t>基本給の引き上げ</t>
    <rPh sb="0" eb="2">
      <t>キホン</t>
    </rPh>
    <rPh sb="2" eb="3">
      <t>キュウ</t>
    </rPh>
    <rPh sb="4" eb="5">
      <t>ヒ</t>
    </rPh>
    <rPh sb="6" eb="7">
      <t>ア</t>
    </rPh>
    <phoneticPr fontId="37"/>
  </si>
  <si>
    <t>G</t>
    <phoneticPr fontId="37"/>
  </si>
  <si>
    <t>H</t>
    <phoneticPr fontId="37"/>
  </si>
  <si>
    <t>I</t>
    <phoneticPr fontId="37"/>
  </si>
  <si>
    <t>J</t>
    <phoneticPr fontId="37"/>
  </si>
  <si>
    <t>K</t>
    <phoneticPr fontId="37"/>
  </si>
  <si>
    <t>事務職員（途中退職）</t>
    <rPh sb="2" eb="4">
      <t>ショクイン</t>
    </rPh>
    <phoneticPr fontId="37"/>
  </si>
  <si>
    <t>L</t>
    <phoneticPr fontId="37"/>
  </si>
  <si>
    <t>事務職員（新規採用）</t>
    <rPh sb="0" eb="2">
      <t>ジム</t>
    </rPh>
    <rPh sb="2" eb="4">
      <t>ショクイン</t>
    </rPh>
    <phoneticPr fontId="37"/>
  </si>
  <si>
    <t>基本給の引き上げ額の加重平均</t>
    <rPh sb="0" eb="3">
      <t>キホンキュウ</t>
    </rPh>
    <rPh sb="4" eb="5">
      <t>ヒ</t>
    </rPh>
    <rPh sb="6" eb="7">
      <t>ア</t>
    </rPh>
    <rPh sb="8" eb="9">
      <t>ガク</t>
    </rPh>
    <rPh sb="10" eb="14">
      <t>カジュウヘイキン</t>
    </rPh>
    <phoneticPr fontId="37"/>
  </si>
  <si>
    <t>一時金の加重平均</t>
    <rPh sb="0" eb="3">
      <t>イチジキン</t>
    </rPh>
    <rPh sb="4" eb="8">
      <t>カジュウヘイキン</t>
    </rPh>
    <phoneticPr fontId="37"/>
  </si>
  <si>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6"/>
  </si>
  <si>
    <t>③月数
（対象月の合計）</t>
    <rPh sb="1" eb="3">
      <t>ゲッスウ</t>
    </rPh>
    <rPh sb="5" eb="8">
      <t>タイショウツキ</t>
    </rPh>
    <rPh sb="9" eb="11">
      <t>ゴウケイ</t>
    </rPh>
    <phoneticPr fontId="36"/>
  </si>
  <si>
    <t>　基本給の引き上げ（②月額×③月数）</t>
    <rPh sb="1" eb="4">
      <t>キホンキュウ</t>
    </rPh>
    <rPh sb="5" eb="6">
      <t>ヒ</t>
    </rPh>
    <rPh sb="7" eb="8">
      <t>ア</t>
    </rPh>
    <phoneticPr fontId="37"/>
  </si>
  <si>
    <t>　毎月決まって支払われる手当の引き上げ（②月額×③月数）</t>
    <rPh sb="1" eb="3">
      <t>マイゲツ</t>
    </rPh>
    <rPh sb="3" eb="4">
      <t>キ</t>
    </rPh>
    <rPh sb="7" eb="9">
      <t>シハラ</t>
    </rPh>
    <rPh sb="12" eb="14">
      <t>テアテ</t>
    </rPh>
    <rPh sb="15" eb="16">
      <t>ヒ</t>
    </rPh>
    <rPh sb="17" eb="18">
      <t>ア</t>
    </rPh>
    <phoneticPr fontId="37"/>
  </si>
  <si>
    <t>　特別手当（②月額×③月数）</t>
    <rPh sb="1" eb="3">
      <t>トクベツ</t>
    </rPh>
    <rPh sb="3" eb="5">
      <t>テアテ</t>
    </rPh>
    <rPh sb="7" eb="9">
      <t>ゲツガク</t>
    </rPh>
    <rPh sb="11" eb="13">
      <t>ゲッスウ</t>
    </rPh>
    <phoneticPr fontId="37"/>
  </si>
  <si>
    <t>　一時金（②月額×③月数）</t>
    <rPh sb="1" eb="4">
      <t>イチジキン</t>
    </rPh>
    <rPh sb="6" eb="8">
      <t>ゲツガク</t>
    </rPh>
    <rPh sb="10" eb="12">
      <t>ツキスウ</t>
    </rPh>
    <phoneticPr fontId="37"/>
  </si>
  <si>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6"/>
  </si>
  <si>
    <t>③月数
（対象月の合計）
（自動転記）</t>
    <rPh sb="1" eb="3">
      <t>ゲッスウ</t>
    </rPh>
    <rPh sb="5" eb="8">
      <t>タイショウツキ</t>
    </rPh>
    <rPh sb="9" eb="11">
      <t>ゴウケイ</t>
    </rPh>
    <rPh sb="14" eb="16">
      <t>ジドウ</t>
    </rPh>
    <rPh sb="16" eb="18">
      <t>テンキ</t>
    </rPh>
    <phoneticPr fontId="36"/>
  </si>
  <si>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36"/>
  </si>
  <si>
    <t>有床診療所（医科）［２床以下］</t>
    <rPh sb="0" eb="5">
      <t>ユウショウシンリョウジョ</t>
    </rPh>
    <rPh sb="6" eb="8">
      <t>イカ</t>
    </rPh>
    <rPh sb="11" eb="12">
      <t>ユカ</t>
    </rPh>
    <rPh sb="12" eb="14">
      <t>イカ</t>
    </rPh>
    <phoneticPr fontId="38"/>
  </si>
  <si>
    <t>有床診療所（医科）［３～13床］</t>
    <rPh sb="0" eb="5">
      <t>ユウショウシンリョウジョ</t>
    </rPh>
    <rPh sb="14" eb="15">
      <t>ユカ</t>
    </rPh>
    <phoneticPr fontId="38"/>
  </si>
  <si>
    <t>有床診療所（医科）［14床以上］</t>
    <rPh sb="0" eb="5">
      <t>ユウショウシンリョウジョ</t>
    </rPh>
    <rPh sb="6" eb="8">
      <t>イカ</t>
    </rPh>
    <rPh sb="12" eb="13">
      <t>ユカ</t>
    </rPh>
    <rPh sb="13" eb="15">
      <t>イジョウ</t>
    </rPh>
    <phoneticPr fontId="38"/>
  </si>
  <si>
    <t>無床診療所（医科）</t>
    <rPh sb="0" eb="5">
      <t>ムショウシンリョウジョ</t>
    </rPh>
    <phoneticPr fontId="38"/>
  </si>
  <si>
    <t>有床診療所（歯科）［２床以下］</t>
    <rPh sb="0" eb="5">
      <t>ユウショウシンリョウジョ</t>
    </rPh>
    <rPh sb="6" eb="8">
      <t>シカ</t>
    </rPh>
    <rPh sb="11" eb="12">
      <t>ユカ</t>
    </rPh>
    <rPh sb="12" eb="14">
      <t>イカ</t>
    </rPh>
    <phoneticPr fontId="38"/>
  </si>
  <si>
    <t>有床診療所（歯科）［３～13床］</t>
    <rPh sb="0" eb="5">
      <t>ユウショウシンリョウジョ</t>
    </rPh>
    <rPh sb="6" eb="7">
      <t>ハ</t>
    </rPh>
    <rPh sb="14" eb="15">
      <t>ユカ</t>
    </rPh>
    <phoneticPr fontId="38"/>
  </si>
  <si>
    <t>有床診療所（歯科）［14床以上］</t>
    <rPh sb="0" eb="5">
      <t>ユウショウシンリョウジョ</t>
    </rPh>
    <rPh sb="6" eb="8">
      <t>シカ</t>
    </rPh>
    <rPh sb="12" eb="13">
      <t>ユカ</t>
    </rPh>
    <rPh sb="13" eb="15">
      <t>イジョウ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</si>
</sst>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quot;人&quot;"/>
    <numFmt numFmtId="178" formatCode="0.0%"/>
    <numFmt numFmtId="179" formatCode="General&quot;床&quot;"/>
    <numFmt numFmtId="180" formatCode="\(0_)\)"/>
    <numFmt numFmtId="181" formatCode="#,##0&quot;ヶ月&quot;"/>
    <numFmt numFmtId="182" formatCode="@&quot;さん&quot;"/>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b/>
      <sz val="11"/>
      <color theme="1"/>
      <name val="BIZ UDPゴシック"/>
      <family val="3"/>
      <charset val="128"/>
    </font>
    <font>
      <sz val="11"/>
      <color theme="1"/>
      <name val="BIZ UDPゴシック"/>
      <family val="3"/>
      <charset val="128"/>
    </font>
    <font>
      <b/>
      <u/>
      <sz val="11"/>
      <name val="BIZ UDPゴシック"/>
      <family val="3"/>
      <charset val="128"/>
    </font>
    <font>
      <b/>
      <sz val="11"/>
      <name val="BIZ UDPゴシック"/>
      <family val="3"/>
      <charset val="128"/>
    </font>
    <font>
      <b/>
      <sz val="9"/>
      <color theme="0"/>
      <name val="BIZ UDPゴシック"/>
      <family val="3"/>
      <charset val="128"/>
    </font>
    <font>
      <sz val="11"/>
      <name val="BIZ UDPゴシック"/>
      <family val="3"/>
      <charset val="128"/>
    </font>
    <font>
      <sz val="11"/>
      <color theme="0"/>
      <name val="BIZ UDPゴシック"/>
      <family val="3"/>
      <charset val="128"/>
    </font>
    <font>
      <sz val="9"/>
      <color indexed="81"/>
      <name val="MS P ゴシック"/>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s>
  <borders count="80">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diagonalDown="1">
      <left style="thin">
        <color indexed="64"/>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s>
  <cellStyleXfs count="82">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7" applyNumberFormat="0" applyAlignment="0" applyProtection="0">
      <alignment vertical="center"/>
    </xf>
    <xf numFmtId="0" fontId="23" fillId="27" borderId="0" applyNumberFormat="0" applyBorder="0" applyAlignment="0" applyProtection="0">
      <alignment vertical="center"/>
    </xf>
    <xf numFmtId="0" fontId="19" fillId="28" borderId="8" applyNumberFormat="0" applyFont="0" applyAlignment="0" applyProtection="0">
      <alignment vertical="center"/>
    </xf>
    <xf numFmtId="0" fontId="24" fillId="0" borderId="9" applyNumberFormat="0" applyFill="0" applyAlignment="0" applyProtection="0">
      <alignment vertical="center"/>
    </xf>
    <xf numFmtId="0" fontId="25" fillId="29" borderId="0" applyNumberFormat="0" applyBorder="0" applyAlignment="0" applyProtection="0">
      <alignment vertical="center"/>
    </xf>
    <xf numFmtId="0" fontId="26" fillId="30" borderId="10" applyNumberFormat="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0" fillId="0" borderId="0" applyNumberFormat="0" applyFill="0" applyBorder="0" applyAlignment="0" applyProtection="0">
      <alignment vertical="center"/>
    </xf>
    <xf numFmtId="0" fontId="31" fillId="0" borderId="14" applyNumberFormat="0" applyFill="0" applyAlignment="0" applyProtection="0">
      <alignment vertical="center"/>
    </xf>
    <xf numFmtId="0" fontId="32" fillId="30" borderId="15" applyNumberFormat="0" applyAlignment="0" applyProtection="0">
      <alignment vertical="center"/>
    </xf>
    <xf numFmtId="0" fontId="33" fillId="0" borderId="0" applyNumberFormat="0" applyFill="0" applyBorder="0" applyAlignment="0" applyProtection="0">
      <alignment vertical="center"/>
    </xf>
    <xf numFmtId="0" fontId="34" fillId="31" borderId="10" applyNumberFormat="0" applyAlignment="0" applyProtection="0">
      <alignment vertical="center"/>
    </xf>
    <xf numFmtId="0" fontId="35" fillId="32" borderId="0" applyNumberFormat="0" applyBorder="0" applyAlignment="0" applyProtection="0">
      <alignment vertical="center"/>
    </xf>
    <xf numFmtId="0" fontId="18" fillId="0" borderId="0">
      <alignment vertical="center"/>
    </xf>
    <xf numFmtId="0" fontId="17" fillId="0" borderId="0">
      <alignment vertical="center"/>
    </xf>
    <xf numFmtId="0" fontId="38" fillId="0" borderId="0"/>
    <xf numFmtId="38" fontId="38" fillId="0" borderId="0" applyFont="0" applyFill="0" applyBorder="0" applyAlignment="0" applyProtection="0"/>
    <xf numFmtId="0" fontId="41" fillId="0" borderId="0"/>
    <xf numFmtId="38" fontId="41" fillId="0" borderId="0" applyFont="0" applyFill="0" applyBorder="0" applyAlignment="0" applyProtection="0">
      <alignment vertical="center"/>
    </xf>
    <xf numFmtId="0" fontId="19" fillId="0" borderId="0">
      <alignment vertical="center"/>
    </xf>
    <xf numFmtId="0" fontId="19" fillId="0" borderId="0">
      <alignment vertical="center"/>
    </xf>
    <xf numFmtId="0" fontId="40" fillId="0" borderId="0">
      <alignment vertical="center"/>
    </xf>
    <xf numFmtId="38" fontId="19" fillId="0" borderId="0" applyFont="0" applyFill="0" applyBorder="0" applyAlignment="0" applyProtection="0">
      <alignment vertical="center"/>
    </xf>
    <xf numFmtId="0" fontId="42" fillId="0" borderId="0">
      <alignment vertical="center"/>
    </xf>
    <xf numFmtId="0" fontId="16" fillId="0" borderId="0">
      <alignment vertical="center"/>
    </xf>
    <xf numFmtId="38" fontId="16" fillId="0" borderId="0" applyFont="0" applyFill="0" applyBorder="0" applyAlignment="0" applyProtection="0">
      <alignment vertical="center"/>
    </xf>
    <xf numFmtId="0" fontId="42"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1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19"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38" fontId="1" fillId="0" borderId="0" applyFont="0" applyFill="0" applyBorder="0" applyAlignment="0" applyProtection="0">
      <alignment vertical="center"/>
    </xf>
  </cellStyleXfs>
  <cellXfs count="234">
    <xf numFmtId="0" fontId="0" fillId="0" borderId="0" xfId="0">
      <alignment vertical="center"/>
    </xf>
    <xf numFmtId="0" fontId="14" fillId="0" borderId="0" xfId="57">
      <alignment vertical="center"/>
    </xf>
    <xf numFmtId="176" fontId="46" fillId="36" borderId="0" xfId="68" applyNumberFormat="1" applyFont="1" applyFill="1" applyAlignment="1" applyProtection="1">
      <alignment horizontal="right" vertical="center"/>
      <protection locked="0"/>
    </xf>
    <xf numFmtId="178" fontId="31" fillId="0" borderId="5" xfId="72" applyNumberFormat="1" applyFont="1" applyBorder="1" applyAlignment="1">
      <alignment horizontal="center" vertical="center" wrapText="1"/>
    </xf>
    <xf numFmtId="176" fontId="31" fillId="0" borderId="5" xfId="72" applyNumberFormat="1" applyFont="1" applyBorder="1" applyAlignment="1">
      <alignment horizontal="center" vertical="center" wrapText="1"/>
    </xf>
    <xf numFmtId="176" fontId="31" fillId="35" borderId="5" xfId="72" applyNumberFormat="1" applyFont="1" applyFill="1" applyBorder="1" applyAlignment="1">
      <alignment horizontal="center" vertical="center" wrapText="1"/>
    </xf>
    <xf numFmtId="177" fontId="31" fillId="35" borderId="5" xfId="72" applyNumberFormat="1" applyFont="1" applyFill="1" applyBorder="1" applyAlignment="1">
      <alignment horizontal="center" vertical="center" wrapText="1"/>
    </xf>
    <xf numFmtId="0" fontId="0" fillId="0" borderId="5" xfId="0" applyBorder="1">
      <alignment vertical="center"/>
    </xf>
    <xf numFmtId="0" fontId="0" fillId="38" borderId="5" xfId="0" applyFill="1" applyBorder="1">
      <alignment vertical="center"/>
    </xf>
    <xf numFmtId="0" fontId="0" fillId="0" borderId="5" xfId="0" applyBorder="1" applyAlignment="1">
      <alignment horizontal="center" vertical="center" wrapText="1"/>
    </xf>
    <xf numFmtId="38" fontId="0" fillId="0" borderId="5" xfId="68" applyFont="1" applyBorder="1">
      <alignment vertical="center"/>
    </xf>
    <xf numFmtId="0" fontId="0" fillId="39" borderId="5" xfId="0" applyFill="1" applyBorder="1" applyAlignment="1">
      <alignment horizontal="center" vertical="center"/>
    </xf>
    <xf numFmtId="38" fontId="0" fillId="0" borderId="5" xfId="0" applyNumberFormat="1" applyBorder="1">
      <alignment vertical="center"/>
    </xf>
    <xf numFmtId="38" fontId="0" fillId="0" borderId="23" xfId="0" applyNumberFormat="1" applyBorder="1">
      <alignment vertical="center"/>
    </xf>
    <xf numFmtId="38" fontId="0" fillId="0" borderId="27" xfId="0" applyNumberFormat="1" applyBorder="1">
      <alignment vertical="center"/>
    </xf>
    <xf numFmtId="0" fontId="47" fillId="0" borderId="0" xfId="0" applyFont="1">
      <alignment vertical="center"/>
    </xf>
    <xf numFmtId="0" fontId="0" fillId="0" borderId="0" xfId="0" applyAlignment="1">
      <alignment horizontal="center" vertical="center"/>
    </xf>
    <xf numFmtId="0" fontId="0" fillId="38" borderId="5" xfId="0" applyFill="1" applyBorder="1" applyAlignment="1">
      <alignment horizontal="center" vertical="center"/>
    </xf>
    <xf numFmtId="180" fontId="0" fillId="39" borderId="17" xfId="0" applyNumberFormat="1" applyFill="1" applyBorder="1" applyAlignment="1">
      <alignment horizontal="center" vertical="center"/>
    </xf>
    <xf numFmtId="176" fontId="46" fillId="0" borderId="0" xfId="68" applyNumberFormat="1" applyFont="1" applyFill="1" applyAlignment="1" applyProtection="1">
      <alignment horizontal="right" vertical="center"/>
      <protection locked="0"/>
    </xf>
    <xf numFmtId="38" fontId="0" fillId="0" borderId="19" xfId="0" applyNumberFormat="1" applyBorder="1">
      <alignment vertical="center"/>
    </xf>
    <xf numFmtId="38" fontId="0" fillId="0" borderId="32" xfId="0" applyNumberFormat="1" applyBorder="1">
      <alignment vertical="center"/>
    </xf>
    <xf numFmtId="38" fontId="0" fillId="0" borderId="20" xfId="0" applyNumberFormat="1" applyBorder="1">
      <alignment vertical="center"/>
    </xf>
    <xf numFmtId="38" fontId="0" fillId="0" borderId="21" xfId="0" applyNumberFormat="1" applyBorder="1">
      <alignment vertical="center"/>
    </xf>
    <xf numFmtId="38" fontId="0" fillId="0" borderId="26" xfId="68" applyFont="1" applyBorder="1">
      <alignment vertical="center"/>
    </xf>
    <xf numFmtId="38" fontId="0" fillId="0" borderId="25" xfId="0" applyNumberFormat="1" applyBorder="1">
      <alignment vertical="center"/>
    </xf>
    <xf numFmtId="181" fontId="31" fillId="35" borderId="5" xfId="72" applyNumberFormat="1" applyFont="1" applyFill="1" applyBorder="1" applyAlignment="1">
      <alignment horizontal="center" vertical="center" wrapText="1"/>
    </xf>
    <xf numFmtId="49" fontId="0" fillId="39" borderId="18" xfId="0" applyNumberFormat="1" applyFill="1" applyBorder="1" applyAlignment="1">
      <alignment horizontal="center" vertical="center"/>
    </xf>
    <xf numFmtId="0" fontId="0" fillId="0" borderId="5" xfId="0" applyBorder="1" applyAlignment="1">
      <alignment horizontal="center" vertical="center"/>
    </xf>
    <xf numFmtId="38" fontId="0" fillId="0" borderId="0" xfId="0" applyNumberFormat="1">
      <alignment vertical="center"/>
    </xf>
    <xf numFmtId="38" fontId="31" fillId="0" borderId="0" xfId="0" applyNumberFormat="1" applyFont="1">
      <alignment vertical="center"/>
    </xf>
    <xf numFmtId="0" fontId="0" fillId="0" borderId="0" xfId="0" applyAlignment="1">
      <alignment horizontal="left" vertical="center"/>
    </xf>
    <xf numFmtId="0" fontId="45" fillId="0" borderId="0" xfId="77" applyFont="1">
      <alignment vertical="center"/>
    </xf>
    <xf numFmtId="0" fontId="3" fillId="0" borderId="0" xfId="77" applyAlignment="1">
      <alignment vertical="center" wrapText="1"/>
    </xf>
    <xf numFmtId="0" fontId="3" fillId="0" borderId="0" xfId="77">
      <alignment vertical="center"/>
    </xf>
    <xf numFmtId="0" fontId="46" fillId="0" borderId="0" xfId="77" applyFont="1" applyAlignment="1" applyProtection="1">
      <alignment horizontal="center" vertical="center"/>
      <protection locked="0"/>
    </xf>
    <xf numFmtId="0" fontId="46" fillId="0" borderId="0" xfId="77" applyFont="1" applyProtection="1">
      <alignment vertical="center"/>
      <protection locked="0"/>
    </xf>
    <xf numFmtId="0" fontId="44" fillId="0" borderId="0" xfId="77" applyFont="1" applyAlignment="1">
      <alignment horizontal="center" vertical="center"/>
    </xf>
    <xf numFmtId="0" fontId="19" fillId="0" borderId="0" xfId="77" applyFont="1" applyAlignment="1">
      <alignment vertical="center" wrapText="1"/>
    </xf>
    <xf numFmtId="0" fontId="31" fillId="37" borderId="24" xfId="78" applyFont="1" applyFill="1" applyBorder="1" applyAlignment="1">
      <alignment vertical="center" wrapText="1"/>
    </xf>
    <xf numFmtId="0" fontId="31" fillId="37" borderId="5" xfId="78" applyFont="1" applyFill="1" applyBorder="1" applyAlignment="1">
      <alignment horizontal="center" vertical="center" wrapText="1"/>
    </xf>
    <xf numFmtId="0" fontId="31" fillId="37" borderId="5" xfId="78" applyFont="1" applyFill="1" applyBorder="1" applyAlignment="1">
      <alignment vertical="center" wrapText="1"/>
    </xf>
    <xf numFmtId="0" fontId="31" fillId="37" borderId="28" xfId="78" applyFont="1" applyFill="1" applyBorder="1" applyAlignment="1">
      <alignment horizontal="center" vertical="center" wrapText="1"/>
    </xf>
    <xf numFmtId="0" fontId="0" fillId="0" borderId="0" xfId="77" applyFont="1" applyAlignment="1">
      <alignment vertical="center" wrapText="1"/>
    </xf>
    <xf numFmtId="0" fontId="31" fillId="0" borderId="24" xfId="78" applyFont="1" applyBorder="1" applyAlignment="1">
      <alignment vertical="center" wrapText="1"/>
    </xf>
    <xf numFmtId="177" fontId="31" fillId="35" borderId="5" xfId="78" applyNumberFormat="1" applyFont="1" applyFill="1" applyBorder="1" applyAlignment="1">
      <alignment horizontal="center" vertical="center" wrapText="1"/>
    </xf>
    <xf numFmtId="176" fontId="31" fillId="35" borderId="5" xfId="78" applyNumberFormat="1" applyFont="1" applyFill="1" applyBorder="1" applyAlignment="1">
      <alignment horizontal="center" vertical="center" wrapText="1"/>
    </xf>
    <xf numFmtId="181" fontId="31" fillId="35" borderId="5" xfId="78" applyNumberFormat="1" applyFont="1" applyFill="1" applyBorder="1" applyAlignment="1">
      <alignment horizontal="center" vertical="center" wrapText="1"/>
    </xf>
    <xf numFmtId="176" fontId="31" fillId="0" borderId="5" xfId="78" applyNumberFormat="1" applyFont="1" applyBorder="1" applyAlignment="1">
      <alignment horizontal="center" vertical="center" wrapText="1"/>
    </xf>
    <xf numFmtId="0" fontId="31" fillId="0" borderId="5" xfId="78" applyFont="1" applyBorder="1" applyAlignment="1">
      <alignment vertical="center" wrapText="1"/>
    </xf>
    <xf numFmtId="177" fontId="31" fillId="0" borderId="5" xfId="78" applyNumberFormat="1" applyFont="1" applyBorder="1" applyAlignment="1">
      <alignment horizontal="center" vertical="center" wrapText="1"/>
    </xf>
    <xf numFmtId="181" fontId="31" fillId="0" borderId="5" xfId="78" applyNumberFormat="1" applyFont="1" applyBorder="1" applyAlignment="1">
      <alignment horizontal="center" vertical="center" wrapText="1"/>
    </xf>
    <xf numFmtId="176" fontId="31" fillId="0" borderId="28" xfId="78" applyNumberFormat="1" applyFont="1" applyBorder="1" applyAlignment="1">
      <alignment horizontal="center" vertical="center" wrapText="1"/>
    </xf>
    <xf numFmtId="0" fontId="3" fillId="0" borderId="0" xfId="78">
      <alignment vertical="center"/>
    </xf>
    <xf numFmtId="0" fontId="31" fillId="0" borderId="33" xfId="78" applyFont="1" applyBorder="1" applyAlignment="1">
      <alignment vertical="center" wrapText="1"/>
    </xf>
    <xf numFmtId="0" fontId="0" fillId="0" borderId="0" xfId="78" applyFont="1" applyAlignment="1">
      <alignment vertical="center" wrapText="1"/>
    </xf>
    <xf numFmtId="176" fontId="31" fillId="0" borderId="34" xfId="78" applyNumberFormat="1" applyFont="1" applyBorder="1" applyAlignment="1">
      <alignment horizontal="center" vertical="center" wrapText="1"/>
    </xf>
    <xf numFmtId="176" fontId="31" fillId="0" borderId="27" xfId="78" applyNumberFormat="1" applyFont="1" applyBorder="1" applyAlignment="1">
      <alignment horizontal="center" vertical="center" wrapText="1"/>
    </xf>
    <xf numFmtId="0" fontId="31" fillId="0" borderId="0" xfId="77" applyFont="1" applyAlignment="1">
      <alignment vertical="center" wrapText="1"/>
    </xf>
    <xf numFmtId="176" fontId="31" fillId="0" borderId="0" xfId="77" applyNumberFormat="1" applyFont="1" applyAlignment="1">
      <alignment horizontal="center" vertical="center" wrapText="1"/>
    </xf>
    <xf numFmtId="0" fontId="31" fillId="0" borderId="0" xfId="77" applyFont="1" applyAlignment="1">
      <alignment horizontal="center" vertical="center" wrapText="1"/>
    </xf>
    <xf numFmtId="0" fontId="31" fillId="0" borderId="0" xfId="77" applyFont="1" applyAlignment="1">
      <alignment horizontal="left" vertical="center" wrapText="1"/>
    </xf>
    <xf numFmtId="0" fontId="31" fillId="37" borderId="36" xfId="77" applyFont="1" applyFill="1" applyBorder="1" applyAlignment="1">
      <alignment horizontal="center" vertical="center" wrapText="1"/>
    </xf>
    <xf numFmtId="0" fontId="3" fillId="0" borderId="0" xfId="77" applyAlignment="1">
      <alignment horizontal="center" vertical="center"/>
    </xf>
    <xf numFmtId="0" fontId="27" fillId="0" borderId="0" xfId="77" applyFont="1">
      <alignment vertical="center"/>
    </xf>
    <xf numFmtId="0" fontId="39" fillId="0" borderId="0" xfId="77" applyFont="1">
      <alignment vertical="center"/>
    </xf>
    <xf numFmtId="0" fontId="53" fillId="0" borderId="0" xfId="79" applyFont="1" applyAlignment="1">
      <alignment vertical="top"/>
    </xf>
    <xf numFmtId="0" fontId="50" fillId="0" borderId="0" xfId="79" applyFont="1" applyAlignment="1">
      <alignment vertical="center" wrapText="1"/>
    </xf>
    <xf numFmtId="0" fontId="43" fillId="0" borderId="0" xfId="79" applyFont="1" applyAlignment="1" applyProtection="1">
      <alignment horizontal="right" vertical="center"/>
      <protection locked="0"/>
    </xf>
    <xf numFmtId="0" fontId="3" fillId="0" borderId="0" xfId="79" applyAlignment="1">
      <alignment vertical="center" wrapText="1"/>
    </xf>
    <xf numFmtId="0" fontId="3" fillId="0" borderId="0" xfId="79">
      <alignment vertical="center"/>
    </xf>
    <xf numFmtId="0" fontId="19" fillId="0" borderId="0" xfId="79" applyFont="1" applyAlignment="1">
      <alignment vertical="center" wrapText="1"/>
    </xf>
    <xf numFmtId="0" fontId="0" fillId="0" borderId="0" xfId="79" applyFont="1" applyAlignment="1">
      <alignment vertical="center" wrapText="1"/>
    </xf>
    <xf numFmtId="0" fontId="3" fillId="0" borderId="0" xfId="79" applyAlignment="1">
      <alignment horizontal="center" vertical="center"/>
    </xf>
    <xf numFmtId="38" fontId="0" fillId="38" borderId="5" xfId="68" applyFont="1" applyFill="1" applyBorder="1">
      <alignment vertical="center"/>
    </xf>
    <xf numFmtId="0" fontId="1" fillId="0" borderId="0" xfId="80">
      <alignment vertical="center"/>
    </xf>
    <xf numFmtId="0" fontId="56" fillId="33" borderId="0" xfId="80" applyFont="1" applyFill="1">
      <alignment vertical="center"/>
    </xf>
    <xf numFmtId="0" fontId="56" fillId="0" borderId="0" xfId="80" applyFont="1">
      <alignment vertical="center"/>
    </xf>
    <xf numFmtId="0" fontId="58" fillId="0" borderId="24" xfId="80" applyFont="1" applyBorder="1" applyAlignment="1">
      <alignment horizontal="center" vertical="center"/>
    </xf>
    <xf numFmtId="0" fontId="58" fillId="0" borderId="5" xfId="80" applyFont="1" applyBorder="1" applyAlignment="1">
      <alignment horizontal="center" vertical="center"/>
    </xf>
    <xf numFmtId="0" fontId="58" fillId="0" borderId="28" xfId="80" applyFont="1" applyBorder="1" applyAlignment="1">
      <alignment horizontal="center" vertical="center"/>
    </xf>
    <xf numFmtId="0" fontId="56" fillId="0" borderId="50" xfId="80" applyFont="1" applyBorder="1" applyAlignment="1">
      <alignment horizontal="center" vertical="center"/>
    </xf>
    <xf numFmtId="182" fontId="56" fillId="0" borderId="51" xfId="80" applyNumberFormat="1" applyFont="1" applyBorder="1" applyAlignment="1">
      <alignment horizontal="center" vertical="center"/>
    </xf>
    <xf numFmtId="0" fontId="56" fillId="0" borderId="56" xfId="80" applyFont="1" applyBorder="1" applyAlignment="1">
      <alignment horizontal="left" vertical="center"/>
    </xf>
    <xf numFmtId="0" fontId="56" fillId="0" borderId="51" xfId="80" applyFont="1" applyBorder="1" applyAlignment="1">
      <alignment horizontal="center" vertical="center"/>
    </xf>
    <xf numFmtId="38" fontId="56" fillId="0" borderId="51" xfId="81" applyFont="1" applyFill="1" applyBorder="1" applyAlignment="1">
      <alignment horizontal="right" vertical="center"/>
    </xf>
    <xf numFmtId="38" fontId="56" fillId="42" borderId="57" xfId="81" applyFont="1" applyFill="1" applyBorder="1" applyAlignment="1">
      <alignment horizontal="right" vertical="center"/>
    </xf>
    <xf numFmtId="38" fontId="56" fillId="42" borderId="58" xfId="81" applyFont="1" applyFill="1" applyBorder="1" applyAlignment="1">
      <alignment horizontal="right" vertical="center"/>
    </xf>
    <xf numFmtId="38" fontId="56" fillId="43" borderId="58" xfId="81" applyFont="1" applyFill="1" applyBorder="1" applyAlignment="1">
      <alignment horizontal="right" vertical="center"/>
    </xf>
    <xf numFmtId="38" fontId="56" fillId="43" borderId="59" xfId="81" applyFont="1" applyFill="1" applyBorder="1" applyAlignment="1">
      <alignment horizontal="right" vertical="center"/>
    </xf>
    <xf numFmtId="0" fontId="56" fillId="0" borderId="60" xfId="80" applyFont="1" applyBorder="1" applyAlignment="1">
      <alignment horizontal="center" vertical="center"/>
    </xf>
    <xf numFmtId="182" fontId="56" fillId="0" borderId="56" xfId="80" applyNumberFormat="1" applyFont="1" applyBorder="1" applyAlignment="1">
      <alignment horizontal="center" vertical="center"/>
    </xf>
    <xf numFmtId="0" fontId="56" fillId="0" borderId="56" xfId="80" applyFont="1" applyBorder="1" applyAlignment="1">
      <alignment horizontal="center" vertical="center"/>
    </xf>
    <xf numFmtId="38" fontId="56" fillId="0" borderId="56" xfId="81" applyFont="1" applyFill="1" applyBorder="1" applyAlignment="1">
      <alignment horizontal="right" vertical="center"/>
    </xf>
    <xf numFmtId="38" fontId="56" fillId="42" borderId="61" xfId="81" applyFont="1" applyFill="1" applyBorder="1" applyAlignment="1">
      <alignment horizontal="right" vertical="center"/>
    </xf>
    <xf numFmtId="38" fontId="56" fillId="42" borderId="62" xfId="81" applyFont="1" applyFill="1" applyBorder="1" applyAlignment="1">
      <alignment horizontal="right" vertical="center"/>
    </xf>
    <xf numFmtId="38" fontId="56" fillId="43" borderId="62" xfId="81" applyFont="1" applyFill="1" applyBorder="1" applyAlignment="1">
      <alignment horizontal="right" vertical="center"/>
    </xf>
    <xf numFmtId="38" fontId="56" fillId="43" borderId="63" xfId="81" applyFont="1" applyFill="1" applyBorder="1" applyAlignment="1">
      <alignment horizontal="right" vertical="center"/>
    </xf>
    <xf numFmtId="0" fontId="56" fillId="0" borderId="64" xfId="80" applyFont="1" applyBorder="1" applyAlignment="1">
      <alignment horizontal="left" vertical="center"/>
    </xf>
    <xf numFmtId="0" fontId="56" fillId="0" borderId="65" xfId="80" applyFont="1" applyBorder="1" applyAlignment="1">
      <alignment horizontal="center" vertical="center"/>
    </xf>
    <xf numFmtId="182" fontId="56" fillId="0" borderId="66" xfId="80" applyNumberFormat="1" applyFont="1" applyBorder="1" applyAlignment="1">
      <alignment horizontal="center" vertical="center"/>
    </xf>
    <xf numFmtId="0" fontId="56" fillId="0" borderId="67" xfId="80" applyFont="1" applyBorder="1" applyAlignment="1">
      <alignment horizontal="left" vertical="center"/>
    </xf>
    <xf numFmtId="0" fontId="56" fillId="0" borderId="66" xfId="80" applyFont="1" applyBorder="1" applyAlignment="1">
      <alignment horizontal="center" vertical="center"/>
    </xf>
    <xf numFmtId="38" fontId="56" fillId="0" borderId="66" xfId="81" applyFont="1" applyFill="1" applyBorder="1" applyAlignment="1">
      <alignment horizontal="right" vertical="center"/>
    </xf>
    <xf numFmtId="38" fontId="56" fillId="42" borderId="38" xfId="81" applyFont="1" applyFill="1" applyBorder="1" applyAlignment="1">
      <alignment horizontal="right" vertical="center"/>
    </xf>
    <xf numFmtId="38" fontId="56" fillId="42" borderId="68" xfId="81" applyFont="1" applyFill="1" applyBorder="1" applyAlignment="1">
      <alignment horizontal="right" vertical="center"/>
    </xf>
    <xf numFmtId="38" fontId="56" fillId="43" borderId="68" xfId="81" applyFont="1" applyFill="1" applyBorder="1" applyAlignment="1">
      <alignment horizontal="right" vertical="center"/>
    </xf>
    <xf numFmtId="38" fontId="56" fillId="43" borderId="69" xfId="81" applyFont="1" applyFill="1" applyBorder="1" applyAlignment="1">
      <alignment horizontal="right" vertical="center"/>
    </xf>
    <xf numFmtId="0" fontId="60" fillId="0" borderId="50" xfId="80" applyFont="1" applyBorder="1" applyAlignment="1">
      <alignment horizontal="center" vertical="center"/>
    </xf>
    <xf numFmtId="182" fontId="60" fillId="0" borderId="51" xfId="80" applyNumberFormat="1" applyFont="1" applyBorder="1" applyAlignment="1">
      <alignment horizontal="center" vertical="center"/>
    </xf>
    <xf numFmtId="0" fontId="60" fillId="0" borderId="56" xfId="80" applyFont="1" applyBorder="1" applyAlignment="1">
      <alignment horizontal="left" vertical="center"/>
    </xf>
    <xf numFmtId="0" fontId="60" fillId="0" borderId="51" xfId="80" applyFont="1" applyBorder="1" applyAlignment="1">
      <alignment horizontal="center" vertical="center"/>
    </xf>
    <xf numFmtId="38" fontId="60" fillId="0" borderId="51" xfId="81" applyFont="1" applyFill="1" applyBorder="1" applyAlignment="1">
      <alignment horizontal="right" vertical="center"/>
    </xf>
    <xf numFmtId="0" fontId="60" fillId="0" borderId="60" xfId="80" applyFont="1" applyBorder="1" applyAlignment="1">
      <alignment horizontal="center" vertical="center"/>
    </xf>
    <xf numFmtId="182" fontId="60" fillId="0" borderId="56" xfId="80" applyNumberFormat="1" applyFont="1" applyBorder="1" applyAlignment="1">
      <alignment horizontal="center" vertical="center"/>
    </xf>
    <xf numFmtId="0" fontId="60" fillId="0" borderId="56" xfId="80" applyFont="1" applyBorder="1" applyAlignment="1">
      <alignment horizontal="center" vertical="center"/>
    </xf>
    <xf numFmtId="38" fontId="60" fillId="0" borderId="56" xfId="81" applyFont="1" applyFill="1" applyBorder="1" applyAlignment="1">
      <alignment horizontal="right" vertical="center"/>
    </xf>
    <xf numFmtId="0" fontId="60" fillId="0" borderId="64" xfId="80" applyFont="1" applyBorder="1" applyAlignment="1">
      <alignment horizontal="left" vertical="center"/>
    </xf>
    <xf numFmtId="0" fontId="60" fillId="0" borderId="65" xfId="80" applyFont="1" applyBorder="1" applyAlignment="1">
      <alignment horizontal="center" vertical="center"/>
    </xf>
    <xf numFmtId="182" fontId="60" fillId="0" borderId="66" xfId="80" applyNumberFormat="1" applyFont="1" applyBorder="1" applyAlignment="1">
      <alignment horizontal="center" vertical="center"/>
    </xf>
    <xf numFmtId="0" fontId="60" fillId="0" borderId="67" xfId="80" applyFont="1" applyBorder="1" applyAlignment="1">
      <alignment horizontal="left" vertical="center"/>
    </xf>
    <xf numFmtId="0" fontId="60" fillId="0" borderId="66" xfId="80" applyFont="1" applyBorder="1" applyAlignment="1">
      <alignment horizontal="center" vertical="center"/>
    </xf>
    <xf numFmtId="38" fontId="60" fillId="0" borderId="66" xfId="81" applyFont="1" applyFill="1" applyBorder="1" applyAlignment="1">
      <alignment horizontal="right" vertical="center"/>
    </xf>
    <xf numFmtId="0" fontId="1" fillId="33" borderId="0" xfId="80" applyFill="1">
      <alignment vertical="center"/>
    </xf>
    <xf numFmtId="38" fontId="56" fillId="44" borderId="47" xfId="81" applyFont="1" applyFill="1" applyBorder="1">
      <alignment vertical="center"/>
    </xf>
    <xf numFmtId="38" fontId="56" fillId="42" borderId="75" xfId="81" applyFont="1" applyFill="1" applyBorder="1">
      <alignment vertical="center"/>
    </xf>
    <xf numFmtId="38" fontId="56" fillId="0" borderId="0" xfId="80" applyNumberFormat="1" applyFont="1">
      <alignment vertical="center"/>
    </xf>
    <xf numFmtId="0" fontId="31" fillId="37" borderId="2" xfId="78" applyFont="1" applyFill="1" applyBorder="1" applyAlignment="1">
      <alignment horizontal="center" vertical="center" wrapText="1"/>
    </xf>
    <xf numFmtId="176" fontId="31" fillId="0" borderId="2" xfId="78" applyNumberFormat="1" applyFont="1" applyBorder="1" applyAlignment="1">
      <alignment horizontal="center" vertical="center" wrapText="1"/>
    </xf>
    <xf numFmtId="0" fontId="31" fillId="37" borderId="21" xfId="78" applyFont="1" applyFill="1" applyBorder="1" applyAlignment="1">
      <alignment vertical="center" wrapText="1"/>
    </xf>
    <xf numFmtId="0" fontId="31" fillId="37" borderId="22" xfId="78" applyFont="1" applyFill="1" applyBorder="1" applyAlignment="1">
      <alignment horizontal="center" vertical="center" wrapText="1"/>
    </xf>
    <xf numFmtId="0" fontId="31" fillId="37" borderId="22" xfId="78" applyFont="1" applyFill="1" applyBorder="1" applyAlignment="1">
      <alignment vertical="center" wrapText="1"/>
    </xf>
    <xf numFmtId="0" fontId="31" fillId="37" borderId="23" xfId="78" applyFont="1" applyFill="1" applyBorder="1" applyAlignment="1">
      <alignment horizontal="center" vertical="center" wrapText="1"/>
    </xf>
    <xf numFmtId="177" fontId="31" fillId="0" borderId="28" xfId="78" applyNumberFormat="1" applyFont="1" applyBorder="1" applyAlignment="1">
      <alignment horizontal="center" vertical="center" wrapText="1"/>
    </xf>
    <xf numFmtId="0" fontId="31" fillId="0" borderId="25" xfId="78" applyFont="1" applyBorder="1" applyAlignment="1">
      <alignment vertical="center" wrapText="1"/>
    </xf>
    <xf numFmtId="177" fontId="31" fillId="35" borderId="26" xfId="78" applyNumberFormat="1" applyFont="1" applyFill="1" applyBorder="1" applyAlignment="1">
      <alignment horizontal="center" vertical="center" wrapText="1"/>
    </xf>
    <xf numFmtId="176" fontId="31" fillId="35" borderId="26" xfId="78" applyNumberFormat="1" applyFont="1" applyFill="1" applyBorder="1" applyAlignment="1">
      <alignment horizontal="center" vertical="center" wrapText="1"/>
    </xf>
    <xf numFmtId="181" fontId="31" fillId="35" borderId="26" xfId="78" applyNumberFormat="1" applyFont="1" applyFill="1" applyBorder="1" applyAlignment="1">
      <alignment horizontal="center" vertical="center" wrapText="1"/>
    </xf>
    <xf numFmtId="176" fontId="31" fillId="0" borderId="76" xfId="78" applyNumberFormat="1" applyFont="1" applyBorder="1" applyAlignment="1">
      <alignment horizontal="center" vertical="center" wrapText="1"/>
    </xf>
    <xf numFmtId="176" fontId="31" fillId="0" borderId="26" xfId="78" applyNumberFormat="1" applyFont="1" applyBorder="1" applyAlignment="1">
      <alignment horizontal="center" vertical="center" wrapText="1"/>
    </xf>
    <xf numFmtId="0" fontId="31" fillId="0" borderId="77" xfId="78" applyFont="1" applyBorder="1" applyAlignment="1">
      <alignment vertical="center" wrapText="1"/>
    </xf>
    <xf numFmtId="177" fontId="31" fillId="35" borderId="18" xfId="78" applyNumberFormat="1" applyFont="1" applyFill="1" applyBorder="1" applyAlignment="1">
      <alignment horizontal="center" vertical="center" wrapText="1"/>
    </xf>
    <xf numFmtId="176" fontId="31" fillId="35" borderId="18" xfId="78" applyNumberFormat="1" applyFont="1" applyFill="1" applyBorder="1" applyAlignment="1">
      <alignment horizontal="center" vertical="center" wrapText="1"/>
    </xf>
    <xf numFmtId="181" fontId="31" fillId="35" borderId="18" xfId="78" applyNumberFormat="1" applyFont="1" applyFill="1" applyBorder="1" applyAlignment="1">
      <alignment horizontal="center" vertical="center" wrapText="1"/>
    </xf>
    <xf numFmtId="176" fontId="31" fillId="0" borderId="78" xfId="78" applyNumberFormat="1" applyFont="1" applyBorder="1" applyAlignment="1">
      <alignment horizontal="center" vertical="center" wrapText="1"/>
    </xf>
    <xf numFmtId="176" fontId="31" fillId="0" borderId="18" xfId="78" applyNumberFormat="1" applyFont="1" applyBorder="1" applyAlignment="1">
      <alignment horizontal="center" vertical="center" wrapText="1"/>
    </xf>
    <xf numFmtId="177" fontId="31" fillId="0" borderId="79" xfId="78" applyNumberFormat="1" applyFont="1" applyBorder="1" applyAlignment="1">
      <alignment horizontal="center" vertical="center" wrapText="1"/>
    </xf>
    <xf numFmtId="176" fontId="31" fillId="0" borderId="3" xfId="78" applyNumberFormat="1" applyFont="1" applyBorder="1" applyAlignment="1">
      <alignment horizontal="center" vertical="center" wrapText="1"/>
    </xf>
    <xf numFmtId="181" fontId="31" fillId="0" borderId="18" xfId="78" applyNumberFormat="1" applyFont="1" applyBorder="1" applyAlignment="1">
      <alignment horizontal="center" vertical="center" wrapText="1"/>
    </xf>
    <xf numFmtId="176" fontId="31" fillId="0" borderId="79" xfId="78" applyNumberFormat="1" applyFont="1" applyBorder="1" applyAlignment="1">
      <alignment horizontal="center" vertical="center" wrapText="1"/>
    </xf>
    <xf numFmtId="0" fontId="31" fillId="0" borderId="21" xfId="78" applyFont="1" applyBorder="1" applyAlignment="1">
      <alignment vertical="center" wrapText="1"/>
    </xf>
    <xf numFmtId="177" fontId="31" fillId="35" borderId="22" xfId="78" applyNumberFormat="1" applyFont="1" applyFill="1" applyBorder="1" applyAlignment="1">
      <alignment horizontal="center" vertical="center" wrapText="1"/>
    </xf>
    <xf numFmtId="176" fontId="31" fillId="35" borderId="22" xfId="78" applyNumberFormat="1" applyFont="1" applyFill="1" applyBorder="1" applyAlignment="1">
      <alignment horizontal="center" vertical="center" wrapText="1"/>
    </xf>
    <xf numFmtId="181" fontId="31" fillId="35" borderId="22" xfId="78" applyNumberFormat="1" applyFont="1" applyFill="1" applyBorder="1" applyAlignment="1">
      <alignment horizontal="center" vertical="center" wrapText="1"/>
    </xf>
    <xf numFmtId="176" fontId="31" fillId="0" borderId="22" xfId="78" applyNumberFormat="1" applyFont="1" applyBorder="1" applyAlignment="1">
      <alignment horizontal="center" vertical="center" wrapText="1"/>
    </xf>
    <xf numFmtId="177" fontId="31" fillId="0" borderId="22" xfId="78" applyNumberFormat="1" applyFont="1" applyBorder="1" applyAlignment="1">
      <alignment horizontal="center" vertical="center" wrapText="1"/>
    </xf>
    <xf numFmtId="181" fontId="31" fillId="0" borderId="22" xfId="78" applyNumberFormat="1" applyFont="1" applyBorder="1" applyAlignment="1">
      <alignment horizontal="center" vertical="center" wrapText="1"/>
    </xf>
    <xf numFmtId="176" fontId="31" fillId="0" borderId="23" xfId="78" applyNumberFormat="1" applyFont="1" applyBorder="1" applyAlignment="1">
      <alignment horizontal="center" vertical="center" wrapText="1"/>
    </xf>
    <xf numFmtId="177" fontId="31" fillId="0" borderId="26" xfId="78" applyNumberFormat="1" applyFont="1" applyBorder="1" applyAlignment="1">
      <alignment horizontal="center" vertical="center" wrapText="1"/>
    </xf>
    <xf numFmtId="181" fontId="31" fillId="0" borderId="26" xfId="78" applyNumberFormat="1" applyFont="1" applyBorder="1" applyAlignment="1">
      <alignment horizontal="center" vertical="center" wrapTex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0" fillId="0" borderId="21" xfId="0" applyBorder="1" applyAlignment="1">
      <alignment horizontal="left" vertical="center"/>
    </xf>
    <xf numFmtId="0" fontId="0" fillId="0" borderId="31" xfId="0" applyBorder="1" applyAlignment="1">
      <alignment horizontal="left" vertical="center"/>
    </xf>
    <xf numFmtId="0" fontId="0" fillId="0" borderId="24" xfId="0" applyBorder="1" applyAlignment="1">
      <alignment horizontal="left" vertical="center"/>
    </xf>
    <xf numFmtId="0" fontId="0" fillId="0" borderId="4" xfId="0" applyBorder="1" applyAlignment="1">
      <alignment horizontal="left" vertical="center"/>
    </xf>
    <xf numFmtId="0" fontId="0" fillId="0" borderId="25" xfId="0" applyBorder="1" applyAlignment="1">
      <alignment horizontal="left" vertical="center"/>
    </xf>
    <xf numFmtId="0" fontId="0" fillId="0" borderId="29" xfId="0" applyBorder="1" applyAlignment="1">
      <alignment horizontal="left" vertical="center"/>
    </xf>
    <xf numFmtId="0" fontId="0" fillId="0" borderId="5" xfId="0" applyBorder="1" applyAlignment="1">
      <alignment horizontal="center" vertical="center"/>
    </xf>
    <xf numFmtId="49" fontId="0" fillId="39" borderId="18" xfId="0" applyNumberFormat="1" applyFill="1" applyBorder="1" applyAlignment="1">
      <alignment horizontal="center" vertical="center"/>
    </xf>
    <xf numFmtId="49" fontId="0" fillId="39" borderId="17" xfId="0" applyNumberFormat="1" applyFill="1" applyBorder="1" applyAlignment="1">
      <alignment horizontal="center" vertical="center"/>
    </xf>
    <xf numFmtId="0" fontId="0" fillId="39" borderId="18" xfId="0" applyFill="1" applyBorder="1" applyAlignment="1">
      <alignment horizontal="center" vertical="center" wrapText="1"/>
    </xf>
    <xf numFmtId="0" fontId="0" fillId="39" borderId="17" xfId="0" applyFill="1" applyBorder="1" applyAlignment="1">
      <alignment horizontal="center" vertical="center" wrapText="1"/>
    </xf>
    <xf numFmtId="179" fontId="0" fillId="39" borderId="18" xfId="0" applyNumberFormat="1" applyFill="1" applyBorder="1" applyAlignment="1">
      <alignment horizontal="center" vertical="center"/>
    </xf>
    <xf numFmtId="179" fontId="0" fillId="39" borderId="17" xfId="0" applyNumberFormat="1" applyFill="1" applyBorder="1" applyAlignment="1">
      <alignment horizontal="center" vertical="center"/>
    </xf>
    <xf numFmtId="0" fontId="0" fillId="0" borderId="0" xfId="0" applyAlignment="1">
      <alignment horizontal="center" vertical="center"/>
    </xf>
    <xf numFmtId="0" fontId="49" fillId="0" borderId="6" xfId="0" applyFont="1" applyBorder="1" applyAlignment="1">
      <alignment horizontal="center" vertical="center"/>
    </xf>
    <xf numFmtId="0" fontId="49" fillId="0" borderId="0" xfId="0" applyFont="1" applyAlignment="1">
      <alignment horizontal="center" vertical="center"/>
    </xf>
    <xf numFmtId="0" fontId="3" fillId="35" borderId="36" xfId="77" applyFill="1" applyBorder="1" applyAlignment="1">
      <alignment horizontal="center" vertical="center" wrapText="1"/>
    </xf>
    <xf numFmtId="0" fontId="3" fillId="35" borderId="37" xfId="77" applyFill="1" applyBorder="1" applyAlignment="1">
      <alignment horizontal="center" vertical="center" wrapText="1"/>
    </xf>
    <xf numFmtId="0" fontId="3" fillId="35" borderId="38" xfId="77" applyFill="1" applyBorder="1" applyAlignment="1">
      <alignment horizontal="center" vertical="center" wrapText="1"/>
    </xf>
    <xf numFmtId="0" fontId="31" fillId="0" borderId="39" xfId="78" applyFont="1" applyBorder="1" applyAlignment="1">
      <alignment horizontal="center" vertical="center" wrapText="1"/>
    </xf>
    <xf numFmtId="0" fontId="31" fillId="0" borderId="40" xfId="78" applyFont="1" applyBorder="1" applyAlignment="1">
      <alignment horizontal="center" vertical="center" wrapText="1"/>
    </xf>
    <xf numFmtId="0" fontId="31" fillId="0" borderId="41" xfId="78" applyFont="1" applyBorder="1" applyAlignment="1">
      <alignment horizontal="center" vertical="center" wrapText="1"/>
    </xf>
    <xf numFmtId="0" fontId="31" fillId="0" borderId="29" xfId="78" applyFont="1" applyBorder="1" applyAlignment="1">
      <alignment horizontal="left" vertical="center" wrapText="1"/>
    </xf>
    <xf numFmtId="0" fontId="31" fillId="0" borderId="30" xfId="78" applyFont="1" applyBorder="1" applyAlignment="1">
      <alignment horizontal="left" vertical="center" wrapText="1"/>
    </xf>
    <xf numFmtId="0" fontId="51" fillId="0" borderId="0" xfId="78" applyFont="1" applyAlignment="1">
      <alignment horizontal="center" vertical="center" wrapText="1"/>
    </xf>
    <xf numFmtId="0" fontId="31" fillId="0" borderId="0" xfId="77" applyFont="1" applyAlignment="1">
      <alignment horizontal="left" vertical="center" wrapText="1"/>
    </xf>
    <xf numFmtId="0" fontId="2" fillId="35" borderId="36" xfId="77" applyFont="1" applyFill="1" applyBorder="1" applyAlignment="1">
      <alignment horizontal="center" vertical="center" wrapText="1"/>
    </xf>
    <xf numFmtId="0" fontId="45" fillId="0" borderId="0" xfId="77" applyFont="1" applyAlignment="1">
      <alignment horizontal="center" vertical="center"/>
    </xf>
    <xf numFmtId="0" fontId="46" fillId="0" borderId="0" xfId="77" applyFont="1" applyAlignment="1" applyProtection="1">
      <alignment horizontal="left" vertical="center" wrapText="1"/>
      <protection locked="0"/>
    </xf>
    <xf numFmtId="0" fontId="46" fillId="34" borderId="0" xfId="77" applyFont="1" applyFill="1" applyAlignment="1" applyProtection="1">
      <alignment horizontal="left" vertical="center"/>
      <protection locked="0"/>
    </xf>
    <xf numFmtId="0" fontId="31" fillId="0" borderId="21" xfId="78" applyFont="1" applyBorder="1" applyAlignment="1">
      <alignment horizontal="center" vertical="center" wrapText="1"/>
    </xf>
    <xf numFmtId="0" fontId="31" fillId="0" borderId="22" xfId="78" applyFont="1" applyBorder="1" applyAlignment="1">
      <alignment horizontal="center" vertical="center" wrapText="1"/>
    </xf>
    <xf numFmtId="0" fontId="31" fillId="0" borderId="23" xfId="78" applyFont="1" applyBorder="1" applyAlignment="1">
      <alignment horizontal="center" vertical="center" wrapText="1"/>
    </xf>
    <xf numFmtId="0" fontId="50" fillId="0" borderId="6" xfId="79" applyFont="1" applyBorder="1" applyAlignment="1">
      <alignment horizontal="left" vertical="center" wrapText="1"/>
    </xf>
    <xf numFmtId="0" fontId="31" fillId="0" borderId="4" xfId="78" applyFont="1" applyBorder="1" applyAlignment="1">
      <alignment horizontal="center" vertical="center" wrapText="1"/>
    </xf>
    <xf numFmtId="0" fontId="31" fillId="0" borderId="1" xfId="78" applyFont="1" applyBorder="1" applyAlignment="1">
      <alignment horizontal="center" vertical="center" wrapText="1"/>
    </xf>
    <xf numFmtId="0" fontId="31" fillId="37" borderId="18" xfId="78" applyFont="1" applyFill="1" applyBorder="1" applyAlignment="1">
      <alignment horizontal="center" vertical="center" wrapText="1"/>
    </xf>
    <xf numFmtId="0" fontId="31" fillId="37" borderId="17" xfId="78" applyFont="1" applyFill="1" applyBorder="1" applyAlignment="1">
      <alignment horizontal="center" vertical="center" wrapText="1"/>
    </xf>
    <xf numFmtId="178" fontId="31" fillId="0" borderId="35" xfId="72" applyNumberFormat="1" applyFont="1" applyBorder="1" applyAlignment="1">
      <alignment horizontal="center" vertical="center" wrapText="1"/>
    </xf>
    <xf numFmtId="178" fontId="31" fillId="0" borderId="33" xfId="72" applyNumberFormat="1" applyFont="1" applyBorder="1" applyAlignment="1">
      <alignment horizontal="center" vertical="center" wrapText="1"/>
    </xf>
    <xf numFmtId="0" fontId="2" fillId="0" borderId="16" xfId="78" applyFont="1" applyBorder="1" applyAlignment="1">
      <alignment horizontal="left" vertical="center" wrapText="1"/>
    </xf>
    <xf numFmtId="0" fontId="3" fillId="0" borderId="16" xfId="78" applyBorder="1" applyAlignment="1">
      <alignment horizontal="left" vertical="center"/>
    </xf>
    <xf numFmtId="0" fontId="61" fillId="41" borderId="72" xfId="80" applyFont="1" applyFill="1" applyBorder="1" applyAlignment="1">
      <alignment horizontal="center" vertical="center"/>
    </xf>
    <xf numFmtId="0" fontId="61" fillId="41" borderId="73" xfId="80" applyFont="1" applyFill="1" applyBorder="1" applyAlignment="1">
      <alignment horizontal="center" vertical="center"/>
    </xf>
    <xf numFmtId="0" fontId="61" fillId="41" borderId="74" xfId="80" applyFont="1" applyFill="1" applyBorder="1" applyAlignment="1">
      <alignment horizontal="center" vertical="center"/>
    </xf>
    <xf numFmtId="0" fontId="61" fillId="40" borderId="72" xfId="80" applyFont="1" applyFill="1" applyBorder="1" applyAlignment="1">
      <alignment horizontal="center" vertical="center"/>
    </xf>
    <xf numFmtId="0" fontId="61" fillId="40" borderId="73" xfId="80" applyFont="1" applyFill="1" applyBorder="1" applyAlignment="1">
      <alignment horizontal="center" vertical="center"/>
    </xf>
    <xf numFmtId="0" fontId="61" fillId="40" borderId="74" xfId="80" applyFont="1" applyFill="1" applyBorder="1" applyAlignment="1">
      <alignment horizontal="center" vertical="center"/>
    </xf>
    <xf numFmtId="0" fontId="57" fillId="0" borderId="0" xfId="80" applyFont="1" applyAlignment="1">
      <alignment horizontal="left" vertical="center"/>
    </xf>
    <xf numFmtId="0" fontId="58" fillId="0" borderId="42" xfId="80" applyFont="1" applyBorder="1" applyAlignment="1">
      <alignment horizontal="center" vertical="center"/>
    </xf>
    <xf numFmtId="0" fontId="58" fillId="0" borderId="48" xfId="80" applyFont="1" applyBorder="1" applyAlignment="1">
      <alignment horizontal="center" vertical="center"/>
    </xf>
    <xf numFmtId="0" fontId="58" fillId="0" borderId="50" xfId="80" applyFont="1" applyBorder="1" applyAlignment="1">
      <alignment horizontal="center" vertical="center"/>
    </xf>
    <xf numFmtId="0" fontId="58" fillId="0" borderId="43" xfId="80" applyFont="1" applyBorder="1" applyAlignment="1">
      <alignment horizontal="center" vertical="center"/>
    </xf>
    <xf numFmtId="0" fontId="58" fillId="0" borderId="49" xfId="80" applyFont="1" applyBorder="1" applyAlignment="1">
      <alignment horizontal="center" vertical="center"/>
    </xf>
    <xf numFmtId="0" fontId="58" fillId="0" borderId="51" xfId="80" applyFont="1" applyBorder="1" applyAlignment="1">
      <alignment horizontal="center" vertical="center"/>
    </xf>
    <xf numFmtId="0" fontId="58" fillId="0" borderId="44" xfId="80" applyFont="1" applyBorder="1" applyAlignment="1">
      <alignment horizontal="center" vertical="center"/>
    </xf>
    <xf numFmtId="0" fontId="58" fillId="0" borderId="0" xfId="80" applyFont="1" applyAlignment="1">
      <alignment horizontal="center" vertical="center"/>
    </xf>
    <xf numFmtId="0" fontId="58" fillId="0" borderId="52" xfId="80" applyFont="1" applyBorder="1" applyAlignment="1">
      <alignment horizontal="center" vertical="center"/>
    </xf>
    <xf numFmtId="0" fontId="58" fillId="0" borderId="43" xfId="80" applyFont="1" applyBorder="1" applyAlignment="1">
      <alignment horizontal="center" vertical="center" wrapText="1"/>
    </xf>
    <xf numFmtId="0" fontId="58" fillId="0" borderId="49" xfId="80" applyFont="1" applyBorder="1" applyAlignment="1">
      <alignment horizontal="center" vertical="center" wrapText="1"/>
    </xf>
    <xf numFmtId="0" fontId="58" fillId="0" borderId="51" xfId="80" applyFont="1" applyBorder="1" applyAlignment="1">
      <alignment horizontal="center" vertical="center" wrapText="1"/>
    </xf>
    <xf numFmtId="0" fontId="58" fillId="0" borderId="45" xfId="80" applyFont="1" applyBorder="1" applyAlignment="1">
      <alignment horizontal="center" vertical="center"/>
    </xf>
    <xf numFmtId="0" fontId="58" fillId="0" borderId="46" xfId="80" applyFont="1" applyBorder="1" applyAlignment="1">
      <alignment horizontal="center" vertical="center"/>
    </xf>
    <xf numFmtId="0" fontId="58" fillId="0" borderId="47" xfId="80" applyFont="1" applyBorder="1" applyAlignment="1">
      <alignment horizontal="center" vertical="center"/>
    </xf>
    <xf numFmtId="38" fontId="59" fillId="40" borderId="53" xfId="81" applyFont="1" applyFill="1" applyBorder="1" applyAlignment="1">
      <alignment horizontal="center" vertical="center"/>
    </xf>
    <xf numFmtId="38" fontId="59" fillId="40" borderId="54" xfId="81" applyFont="1" applyFill="1" applyBorder="1" applyAlignment="1">
      <alignment horizontal="center" vertical="center"/>
    </xf>
    <xf numFmtId="38" fontId="59" fillId="40" borderId="70" xfId="81" applyFont="1" applyFill="1" applyBorder="1" applyAlignment="1">
      <alignment horizontal="center" vertical="center"/>
    </xf>
    <xf numFmtId="38" fontId="59" fillId="41" borderId="71" xfId="81" applyFont="1" applyFill="1" applyBorder="1" applyAlignment="1">
      <alignment horizontal="center" vertical="center"/>
    </xf>
    <xf numFmtId="38" fontId="59" fillId="41" borderId="55" xfId="81" applyFont="1" applyFill="1" applyBorder="1" applyAlignment="1">
      <alignment horizontal="center" vertical="center"/>
    </xf>
    <xf numFmtId="0" fontId="55" fillId="33" borderId="0" xfId="80" applyFont="1" applyFill="1" applyAlignment="1">
      <alignment horizontal="left" vertical="center"/>
    </xf>
    <xf numFmtId="0" fontId="57" fillId="33" borderId="0" xfId="80" applyFont="1" applyFill="1" applyAlignment="1">
      <alignment horizontal="left" vertical="center"/>
    </xf>
    <xf numFmtId="38" fontId="59" fillId="41" borderId="54" xfId="81" applyFont="1" applyFill="1" applyBorder="1" applyAlignment="1">
      <alignment horizontal="center" vertical="center"/>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桁区切り 9" xfId="81" xr:uid="{254B40AD-6F9E-425A-B2F0-2754867D1D3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2 2" xfId="79" xr:uid="{2D096D8A-0DAA-4B19-BFE9-CABC4B41882E}"/>
    <cellStyle name="標準 14 3 3" xfId="76" xr:uid="{17EDB3A9-27FD-4CD9-814D-BA5F11A04446}"/>
    <cellStyle name="標準 14 3 3 2" xfId="78" xr:uid="{ECF2EFDE-6913-4478-B9D2-1D259B0B741A}"/>
    <cellStyle name="標準 14 3 4" xfId="77" xr:uid="{9BF1037B-6BA3-427E-9E7D-A1798E8CA821}"/>
    <cellStyle name="標準 14 4" xfId="75" xr:uid="{7B83B2EC-2F81-48C3-9A40-B04FA182145C}"/>
    <cellStyle name="標準 15" xfId="80" xr:uid="{DB3E78DE-D10B-4DFE-B262-F8A9F2A5D980}"/>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4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99FF"/>
      <color rgb="FFFF66FF"/>
      <color rgb="FFFFCC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238125</xdr:rowOff>
    </xdr:from>
    <xdr:to>
      <xdr:col>2</xdr:col>
      <xdr:colOff>161926</xdr:colOff>
      <xdr:row>0</xdr:row>
      <xdr:rowOff>1104900</xdr:rowOff>
    </xdr:to>
    <xdr:sp macro="" textlink="">
      <xdr:nvSpPr>
        <xdr:cNvPr id="2" name="テキスト ボックス 1">
          <a:extLst>
            <a:ext uri="{FF2B5EF4-FFF2-40B4-BE49-F238E27FC236}">
              <a16:creationId xmlns:a16="http://schemas.microsoft.com/office/drawing/2014/main" id="{E2965C35-3213-46D9-AA9E-82A88965FD6A}"/>
            </a:ext>
          </a:extLst>
        </xdr:cNvPr>
        <xdr:cNvSpPr txBox="1"/>
      </xdr:nvSpPr>
      <xdr:spPr>
        <a:xfrm>
          <a:off x="200025" y="238125"/>
          <a:ext cx="2447926" cy="86677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提出必須の書類です</a:t>
          </a:r>
          <a:r>
            <a:rPr kumimoji="1" lang="ja-JP" altLang="en-US" sz="1400" b="1" kern="1200">
              <a:solidFill>
                <a:srgbClr val="FF0000"/>
              </a:solidFill>
            </a:rPr>
            <a:t>。</a:t>
          </a:r>
          <a:endParaRPr kumimoji="1" lang="en-US" altLang="ja-JP" sz="1400" b="1"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260194</xdr:colOff>
      <xdr:row>0</xdr:row>
      <xdr:rowOff>37171</xdr:rowOff>
    </xdr:from>
    <xdr:to>
      <xdr:col>3</xdr:col>
      <xdr:colOff>1003608</xdr:colOff>
      <xdr:row>0</xdr:row>
      <xdr:rowOff>1551878</xdr:rowOff>
    </xdr:to>
    <xdr:sp macro="" textlink="">
      <xdr:nvSpPr>
        <xdr:cNvPr id="2" name="テキスト ボックス 1">
          <a:extLst>
            <a:ext uri="{FF2B5EF4-FFF2-40B4-BE49-F238E27FC236}">
              <a16:creationId xmlns:a16="http://schemas.microsoft.com/office/drawing/2014/main" id="{1D1C28F0-F845-4B80-BCEE-9B5A94A02B87}"/>
            </a:ext>
          </a:extLst>
        </xdr:cNvPr>
        <xdr:cNvSpPr txBox="1"/>
      </xdr:nvSpPr>
      <xdr:spPr>
        <a:xfrm>
          <a:off x="260194" y="37171"/>
          <a:ext cx="6467707" cy="1514707"/>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賃上げ支援事業に申請する場合は、提出必須の書類です。</a:t>
          </a:r>
          <a:endParaRPr kumimoji="1" lang="en-US" altLang="ja-JP" sz="1800" b="1" kern="1200">
            <a:solidFill>
              <a:srgbClr val="FF0000"/>
            </a:solidFill>
          </a:endParaRPr>
        </a:p>
        <a:p>
          <a:r>
            <a:rPr kumimoji="1" lang="en-US" altLang="ja-JP" sz="1800" b="1" kern="1200">
              <a:solidFill>
                <a:srgbClr val="FF0000"/>
              </a:solidFill>
            </a:rPr>
            <a:t>※</a:t>
          </a:r>
          <a:r>
            <a:rPr kumimoji="1" lang="ja-JP" altLang="en-US" sz="1800" b="1" kern="1200">
              <a:solidFill>
                <a:srgbClr val="FF0000"/>
              </a:solidFill>
            </a:rPr>
            <a:t>複数の対象施設を有する法人の場合は、法人全体で積算して</a:t>
          </a:r>
          <a:endParaRPr kumimoji="1" lang="en-US" altLang="ja-JP" sz="1800" b="1" kern="1200">
            <a:solidFill>
              <a:srgbClr val="FF0000"/>
            </a:solidFill>
          </a:endParaRPr>
        </a:p>
        <a:p>
          <a:r>
            <a:rPr kumimoji="1" lang="ja-JP" altLang="en-US" sz="1800" b="1" kern="1200">
              <a:solidFill>
                <a:srgbClr val="FF0000"/>
              </a:solidFill>
            </a:rPr>
            <a:t>　提出してください。</a:t>
          </a:r>
        </a:p>
        <a:p>
          <a:endParaRPr kumimoji="1" lang="en-US" altLang="ja-JP" sz="1400" b="1" kern="1200">
            <a:solidFill>
              <a:srgbClr val="FF0000"/>
            </a:solidFill>
          </a:endParaRPr>
        </a:p>
      </xdr:txBody>
    </xdr:sp>
    <xdr:clientData/>
  </xdr:twoCellAnchor>
  <xdr:twoCellAnchor>
    <xdr:from>
      <xdr:col>5</xdr:col>
      <xdr:colOff>1700559</xdr:colOff>
      <xdr:row>0</xdr:row>
      <xdr:rowOff>27875</xdr:rowOff>
    </xdr:from>
    <xdr:to>
      <xdr:col>10</xdr:col>
      <xdr:colOff>1486829</xdr:colOff>
      <xdr:row>4</xdr:row>
      <xdr:rowOff>241610</xdr:rowOff>
    </xdr:to>
    <xdr:sp macro="" textlink="">
      <xdr:nvSpPr>
        <xdr:cNvPr id="3" name="テキスト ボックス 2">
          <a:extLst>
            <a:ext uri="{FF2B5EF4-FFF2-40B4-BE49-F238E27FC236}">
              <a16:creationId xmlns:a16="http://schemas.microsoft.com/office/drawing/2014/main" id="{22BEDF8B-AD73-4585-9AB9-D87E92559208}"/>
            </a:ext>
          </a:extLst>
        </xdr:cNvPr>
        <xdr:cNvSpPr txBox="1"/>
      </xdr:nvSpPr>
      <xdr:spPr>
        <a:xfrm>
          <a:off x="10054681" y="27875"/>
          <a:ext cx="10519319" cy="3930808"/>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kern="1200">
              <a:solidFill>
                <a:srgbClr val="FF0000"/>
              </a:solidFill>
            </a:rPr>
            <a:t>＜賃金改善の記入方法＞　</a:t>
          </a:r>
          <a:endParaRPr kumimoji="1" lang="en-US" altLang="ja-JP" sz="1600" b="0" kern="1200">
            <a:solidFill>
              <a:srgbClr val="FF0000"/>
            </a:solidFill>
          </a:endParaRPr>
        </a:p>
        <a:p>
          <a:r>
            <a:rPr kumimoji="1" lang="ja-JP" altLang="en-US" sz="1600" b="0" kern="1200">
              <a:solidFill>
                <a:srgbClr val="FF0000"/>
              </a:solidFill>
            </a:rPr>
            <a:t>①対象人数（常勤換算数）</a:t>
          </a:r>
          <a:endParaRPr kumimoji="1" lang="en-US" altLang="ja-JP" sz="1600" b="0" kern="1200">
            <a:solidFill>
              <a:srgbClr val="FF0000"/>
            </a:solidFill>
          </a:endParaRPr>
        </a:p>
        <a:p>
          <a:r>
            <a:rPr kumimoji="1" lang="ja-JP" altLang="en-US" sz="1600" b="0" kern="1200">
              <a:solidFill>
                <a:srgbClr val="FF0000"/>
              </a:solidFill>
            </a:rPr>
            <a:t>賃上げを行った職員数を常勤換算数として記入してください。</a:t>
          </a:r>
          <a:endParaRPr kumimoji="1" lang="en-US" altLang="ja-JP" sz="1600" b="0" kern="1200">
            <a:solidFill>
              <a:srgbClr val="FF0000"/>
            </a:solidFill>
          </a:endParaRPr>
        </a:p>
        <a:p>
          <a:endParaRPr kumimoji="1" lang="en-US" altLang="ja-JP" sz="1600" b="0" kern="1200">
            <a:solidFill>
              <a:srgbClr val="FF0000"/>
            </a:solidFill>
          </a:endParaRPr>
        </a:p>
        <a:p>
          <a:r>
            <a:rPr kumimoji="1" lang="ja-JP" altLang="en-US" sz="1600" b="0" kern="1200">
              <a:solidFill>
                <a:srgbClr val="FF0000"/>
              </a:solidFill>
            </a:rPr>
            <a:t>②月額または月額換算数（小数点以下切捨て）</a:t>
          </a:r>
          <a:endParaRPr kumimoji="1" lang="en-US" altLang="ja-JP" sz="1600" b="0" kern="1200">
            <a:solidFill>
              <a:srgbClr val="FF0000"/>
            </a:solidFill>
          </a:endParaRPr>
        </a:p>
        <a:p>
          <a:r>
            <a:rPr kumimoji="1" lang="ja-JP" altLang="en-US" sz="1600" b="0" kern="1200">
              <a:solidFill>
                <a:srgbClr val="FF0000"/>
              </a:solidFill>
            </a:rPr>
            <a:t>「支払った賃上げ額の合計（対象の全職員分）</a:t>
          </a:r>
          <a:r>
            <a:rPr kumimoji="1" lang="en-US" altLang="ja-JP" sz="1600" b="0" kern="1200">
              <a:solidFill>
                <a:srgbClr val="FF0000"/>
              </a:solidFill>
            </a:rPr>
            <a:t>÷</a:t>
          </a:r>
          <a:r>
            <a:rPr kumimoji="1" lang="ja-JP" altLang="en-US" sz="1600" b="0" kern="1200">
              <a:solidFill>
                <a:srgbClr val="FF0000"/>
              </a:solidFill>
            </a:rPr>
            <a:t>賃上げを行った対象月数の合計</a:t>
          </a:r>
          <a:r>
            <a:rPr kumimoji="1" lang="ja-JP" altLang="en-US" sz="1600" b="0" kern="1200" baseline="30000">
              <a:solidFill>
                <a:srgbClr val="FF0000"/>
              </a:solidFill>
            </a:rPr>
            <a:t> </a:t>
          </a:r>
          <a:r>
            <a:rPr kumimoji="1" lang="en-US" altLang="ja-JP" sz="1600" b="0" kern="1200" baseline="30000">
              <a:solidFill>
                <a:srgbClr val="FF0000"/>
              </a:solidFill>
            </a:rPr>
            <a:t>※</a:t>
          </a:r>
          <a:r>
            <a:rPr kumimoji="1" lang="ja-JP" altLang="en-US" sz="1600" b="0" kern="1200" baseline="0">
              <a:solidFill>
                <a:srgbClr val="FF0000"/>
              </a:solidFill>
            </a:rPr>
            <a:t>」</a:t>
          </a:r>
          <a:r>
            <a:rPr kumimoji="1" lang="ja-JP" altLang="en-US" sz="1600" b="0" kern="1200">
              <a:solidFill>
                <a:srgbClr val="FF0000"/>
              </a:solidFill>
            </a:rPr>
            <a:t>で算出し、記入してください。</a:t>
          </a:r>
          <a:endParaRPr kumimoji="1" lang="en-US" altLang="ja-JP" sz="1600" b="0" kern="1200">
            <a:solidFill>
              <a:srgbClr val="FF0000"/>
            </a:solidFill>
          </a:endParaRPr>
        </a:p>
        <a:p>
          <a:r>
            <a:rPr kumimoji="1" lang="ja-JP" altLang="en-US" sz="1600" b="0" kern="1200">
              <a:solidFill>
                <a:srgbClr val="FF0000"/>
              </a:solidFill>
            </a:rPr>
            <a:t>（１名あたりの１か月分の加重平均賃上げ額）</a:t>
          </a:r>
          <a:endParaRPr kumimoji="1" lang="en-US" altLang="ja-JP" sz="1600" b="0" kern="1200">
            <a:solidFill>
              <a:srgbClr val="FF0000"/>
            </a:solidFill>
          </a:endParaRPr>
        </a:p>
        <a:p>
          <a:r>
            <a:rPr kumimoji="1" lang="en-US" altLang="ja-JP" sz="1600" b="0" i="0" u="none" strike="noStrike" kern="1200" cap="none" spc="0" normalizeH="0" baseline="0" noProof="0">
              <a:ln>
                <a:noFill/>
              </a:ln>
              <a:solidFill>
                <a:srgbClr val="FF0000"/>
              </a:solidFill>
              <a:effectLst/>
              <a:uLnTx/>
              <a:uFillTx/>
              <a:latin typeface="+mn-lt"/>
              <a:ea typeface="+mn-ea"/>
              <a:cs typeface="+mn-cs"/>
            </a:rPr>
            <a:t>※</a:t>
          </a:r>
          <a:r>
            <a:rPr kumimoji="1" lang="ja-JP" altLang="en-US" sz="1600" b="0" i="0" u="none" strike="noStrike" kern="1200" cap="none" spc="0" normalizeH="0" baseline="0" noProof="0">
              <a:ln>
                <a:noFill/>
              </a:ln>
              <a:solidFill>
                <a:srgbClr val="FF0000"/>
              </a:solidFill>
              <a:effectLst/>
              <a:uLnTx/>
              <a:uFillTx/>
              <a:latin typeface="+mn-lt"/>
              <a:ea typeface="+mn-ea"/>
              <a:cs typeface="+mn-cs"/>
            </a:rPr>
            <a:t>賃上げを行った対象月数の合計：記入例モデルケース（法人）における「基本給の引き上げの場合」、対象職員１１人で</a:t>
          </a:r>
          <a:endParaRPr kumimoji="1" lang="en-US" altLang="ja-JP" sz="1600" b="0" i="0" u="none" strike="noStrike" kern="1200" cap="none" spc="0" normalizeH="0" baseline="0" noProof="0">
            <a:ln>
              <a:noFill/>
            </a:ln>
            <a:solidFill>
              <a:srgbClr val="FF0000"/>
            </a:solidFill>
            <a:effectLst/>
            <a:uLnTx/>
            <a:uFillTx/>
            <a:latin typeface="+mn-lt"/>
            <a:ea typeface="+mn-ea"/>
            <a:cs typeface="+mn-cs"/>
          </a:endParaRPr>
        </a:p>
        <a:p>
          <a:r>
            <a:rPr kumimoji="1" lang="ja-JP" altLang="en-US" sz="1600" b="0" i="0" u="none" strike="noStrike" kern="1200" cap="none" spc="0" normalizeH="0" baseline="0" noProof="0">
              <a:ln>
                <a:noFill/>
              </a:ln>
              <a:solidFill>
                <a:srgbClr val="FF0000"/>
              </a:solidFill>
              <a:effectLst/>
              <a:uLnTx/>
              <a:uFillTx/>
              <a:latin typeface="+mn-lt"/>
              <a:ea typeface="+mn-ea"/>
              <a:cs typeface="+mn-cs"/>
            </a:rPr>
            <a:t>　それぞれに２か月間賃上げを行っているので２２か月となります。</a:t>
          </a:r>
          <a:endParaRPr kumimoji="1" lang="en-US" altLang="ja-JP" sz="1600" b="0" kern="1200">
            <a:solidFill>
              <a:srgbClr val="FF0000"/>
            </a:solidFill>
          </a:endParaRPr>
        </a:p>
        <a:p>
          <a:endParaRPr kumimoji="1" lang="en-US" altLang="ja-JP" sz="1600" b="0" kern="1200">
            <a:solidFill>
              <a:srgbClr val="FF0000"/>
            </a:solidFill>
          </a:endParaRPr>
        </a:p>
        <a:p>
          <a:r>
            <a:rPr kumimoji="1" lang="ja-JP" altLang="en-US" sz="1600" b="0" kern="1200">
              <a:solidFill>
                <a:srgbClr val="FF0000"/>
              </a:solidFill>
            </a:rPr>
            <a:t>③月数（対象月の合計）</a:t>
          </a:r>
          <a:endParaRPr kumimoji="1" lang="en-US" altLang="ja-JP" sz="1600" b="0" kern="1200">
            <a:solidFill>
              <a:srgbClr val="FF0000"/>
            </a:solidFill>
          </a:endParaRPr>
        </a:p>
        <a:p>
          <a:r>
            <a:rPr kumimoji="1" lang="ja-JP" altLang="en-US" sz="1600" b="0" kern="1200">
              <a:solidFill>
                <a:srgbClr val="FF0000"/>
              </a:solidFill>
            </a:rPr>
            <a:t>賃上げを行った対象月数の合計</a:t>
          </a:r>
          <a:r>
            <a:rPr kumimoji="1" lang="en-US" altLang="ja-JP" sz="1600" b="0" kern="1200" baseline="30000">
              <a:solidFill>
                <a:srgbClr val="FF0000"/>
              </a:solidFill>
            </a:rPr>
            <a:t>※</a:t>
          </a:r>
          <a:r>
            <a:rPr kumimoji="1" lang="ja-JP" altLang="en-US" sz="1600" b="0" kern="1200">
              <a:solidFill>
                <a:srgbClr val="FF0000"/>
              </a:solidFill>
            </a:rPr>
            <a:t>を記入してください。</a:t>
          </a:r>
          <a:endParaRPr kumimoji="1" lang="en-US" altLang="ja-JP" sz="1600" b="0" kern="1200">
            <a:solidFill>
              <a:srgbClr val="FF0000"/>
            </a:solidFill>
          </a:endParaRPr>
        </a:p>
        <a:p>
          <a:r>
            <a:rPr kumimoji="1" lang="en-US" altLang="ja-JP" sz="1600" b="0" kern="1200">
              <a:solidFill>
                <a:srgbClr val="FF0000"/>
              </a:solidFill>
            </a:rPr>
            <a:t>※</a:t>
          </a:r>
          <a:r>
            <a:rPr kumimoji="1" lang="ja-JP" altLang="en-US" sz="1600" b="0" kern="1200">
              <a:solidFill>
                <a:srgbClr val="FF0000"/>
              </a:solidFill>
            </a:rPr>
            <a:t>記入例モデルケース（法人）における「基本給の引き上げの場合」、２２か月となります。</a:t>
          </a:r>
          <a:endParaRPr kumimoji="1" lang="ja-JP" altLang="en-US" sz="1600" b="1" kern="1200">
            <a:solidFill>
              <a:srgbClr val="FF0000"/>
            </a:solidFill>
          </a:endParaRPr>
        </a:p>
        <a:p>
          <a:endParaRPr kumimoji="1" lang="en-US" altLang="ja-JP" sz="1400" b="1" kern="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117230</xdr:colOff>
      <xdr:row>0</xdr:row>
      <xdr:rowOff>363415</xdr:rowOff>
    </xdr:from>
    <xdr:to>
      <xdr:col>1</xdr:col>
      <xdr:colOff>902675</xdr:colOff>
      <xdr:row>0</xdr:row>
      <xdr:rowOff>1477109</xdr:rowOff>
    </xdr:to>
    <xdr:sp macro="" textlink="">
      <xdr:nvSpPr>
        <xdr:cNvPr id="2" name="テキスト ボックス 1">
          <a:extLst>
            <a:ext uri="{FF2B5EF4-FFF2-40B4-BE49-F238E27FC236}">
              <a16:creationId xmlns:a16="http://schemas.microsoft.com/office/drawing/2014/main" id="{5B4D71C3-8CD2-464F-921D-9335ED1712C3}"/>
            </a:ext>
          </a:extLst>
        </xdr:cNvPr>
        <xdr:cNvSpPr txBox="1"/>
      </xdr:nvSpPr>
      <xdr:spPr>
        <a:xfrm>
          <a:off x="117230" y="363415"/>
          <a:ext cx="4372707" cy="111369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賃上げ支援事業に申請する場合かつ（注）に該当する場合に提出する書類です。</a:t>
          </a:r>
          <a:endParaRPr kumimoji="1" lang="en-US" altLang="ja-JP" sz="1400" b="1" kern="1200">
            <a:solidFill>
              <a:srgbClr val="FF0000"/>
            </a:solidFill>
          </a:endParaRPr>
        </a:p>
      </xdr:txBody>
    </xdr:sp>
    <xdr:clientData/>
  </xdr:twoCellAnchor>
  <xdr:twoCellAnchor>
    <xdr:from>
      <xdr:col>0</xdr:col>
      <xdr:colOff>2803407</xdr:colOff>
      <xdr:row>5</xdr:row>
      <xdr:rowOff>893704</xdr:rowOff>
    </xdr:from>
    <xdr:to>
      <xdr:col>2</xdr:col>
      <xdr:colOff>611481</xdr:colOff>
      <xdr:row>6</xdr:row>
      <xdr:rowOff>526815</xdr:rowOff>
    </xdr:to>
    <xdr:sp macro="" textlink="">
      <xdr:nvSpPr>
        <xdr:cNvPr id="4" name="テキスト ボックス 3">
          <a:extLst>
            <a:ext uri="{FF2B5EF4-FFF2-40B4-BE49-F238E27FC236}">
              <a16:creationId xmlns:a16="http://schemas.microsoft.com/office/drawing/2014/main" id="{5AF3D855-081F-459B-9EF1-837A96B032A7}"/>
            </a:ext>
          </a:extLst>
        </xdr:cNvPr>
        <xdr:cNvSpPr txBox="1"/>
      </xdr:nvSpPr>
      <xdr:spPr>
        <a:xfrm>
          <a:off x="2803407" y="6321778"/>
          <a:ext cx="3367852" cy="714963"/>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令和７年３月３１日時点の賃金水準（月額）からの上昇額（差額）を記入してください。</a:t>
          </a:r>
          <a:endParaRPr kumimoji="1" lang="en-US" altLang="ja-JP" sz="1400" b="1" kern="1200">
            <a:solidFill>
              <a:srgbClr val="FF0000"/>
            </a:solidFill>
          </a:endParaRPr>
        </a:p>
      </xdr:txBody>
    </xdr:sp>
    <xdr:clientData/>
  </xdr:twoCellAnchor>
  <xdr:twoCellAnchor>
    <xdr:from>
      <xdr:col>1</xdr:col>
      <xdr:colOff>903111</xdr:colOff>
      <xdr:row>4</xdr:row>
      <xdr:rowOff>733777</xdr:rowOff>
    </xdr:from>
    <xdr:to>
      <xdr:col>2</xdr:col>
      <xdr:colOff>244592</xdr:colOff>
      <xdr:row>5</xdr:row>
      <xdr:rowOff>893704</xdr:rowOff>
    </xdr:to>
    <xdr:cxnSp macro="">
      <xdr:nvCxnSpPr>
        <xdr:cNvPr id="6" name="直線コネクタ 5">
          <a:extLst>
            <a:ext uri="{FF2B5EF4-FFF2-40B4-BE49-F238E27FC236}">
              <a16:creationId xmlns:a16="http://schemas.microsoft.com/office/drawing/2014/main" id="{1F070B28-03DF-4525-A726-0400E4545A76}"/>
            </a:ext>
          </a:extLst>
        </xdr:cNvPr>
        <xdr:cNvCxnSpPr>
          <a:stCxn id="4" idx="0"/>
        </xdr:cNvCxnSpPr>
      </xdr:nvCxnSpPr>
      <xdr:spPr bwMode="auto">
        <a:xfrm flipV="1">
          <a:off x="4487333" y="5089407"/>
          <a:ext cx="1317037" cy="123237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903111</xdr:colOff>
      <xdr:row>5</xdr:row>
      <xdr:rowOff>714963</xdr:rowOff>
    </xdr:from>
    <xdr:to>
      <xdr:col>2</xdr:col>
      <xdr:colOff>338666</xdr:colOff>
      <xdr:row>5</xdr:row>
      <xdr:rowOff>893704</xdr:rowOff>
    </xdr:to>
    <xdr:cxnSp macro="">
      <xdr:nvCxnSpPr>
        <xdr:cNvPr id="7" name="直線コネクタ 6">
          <a:extLst>
            <a:ext uri="{FF2B5EF4-FFF2-40B4-BE49-F238E27FC236}">
              <a16:creationId xmlns:a16="http://schemas.microsoft.com/office/drawing/2014/main" id="{6A805272-7E04-4EAD-B103-5891C16C2AB7}"/>
            </a:ext>
          </a:extLst>
        </xdr:cNvPr>
        <xdr:cNvCxnSpPr>
          <a:stCxn id="4" idx="0"/>
        </xdr:cNvCxnSpPr>
      </xdr:nvCxnSpPr>
      <xdr:spPr bwMode="auto">
        <a:xfrm flipV="1">
          <a:off x="4487333" y="6143037"/>
          <a:ext cx="1411111" cy="17874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301037</xdr:colOff>
      <xdr:row>6</xdr:row>
      <xdr:rowOff>159926</xdr:rowOff>
    </xdr:from>
    <xdr:to>
      <xdr:col>5</xdr:col>
      <xdr:colOff>301037</xdr:colOff>
      <xdr:row>6</xdr:row>
      <xdr:rowOff>790222</xdr:rowOff>
    </xdr:to>
    <xdr:sp macro="" textlink="">
      <xdr:nvSpPr>
        <xdr:cNvPr id="32" name="テキスト ボックス 31">
          <a:extLst>
            <a:ext uri="{FF2B5EF4-FFF2-40B4-BE49-F238E27FC236}">
              <a16:creationId xmlns:a16="http://schemas.microsoft.com/office/drawing/2014/main" id="{F0011385-BFDD-400E-9586-CCE08522B234}"/>
            </a:ext>
          </a:extLst>
        </xdr:cNvPr>
        <xdr:cNvSpPr txBox="1"/>
      </xdr:nvSpPr>
      <xdr:spPr>
        <a:xfrm>
          <a:off x="7234296" y="6669852"/>
          <a:ext cx="2069630" cy="630296"/>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２．０％を上回っているか確認してください。</a:t>
          </a:r>
          <a:endParaRPr kumimoji="1" lang="en-US" altLang="ja-JP" sz="1400" b="1" kern="1200">
            <a:solidFill>
              <a:srgbClr val="FF0000"/>
            </a:solidFill>
          </a:endParaRPr>
        </a:p>
      </xdr:txBody>
    </xdr:sp>
    <xdr:clientData/>
  </xdr:twoCellAnchor>
  <xdr:twoCellAnchor>
    <xdr:from>
      <xdr:col>3</xdr:col>
      <xdr:colOff>564445</xdr:colOff>
      <xdr:row>4</xdr:row>
      <xdr:rowOff>762000</xdr:rowOff>
    </xdr:from>
    <xdr:to>
      <xdr:col>4</xdr:col>
      <xdr:colOff>301037</xdr:colOff>
      <xdr:row>6</xdr:row>
      <xdr:rowOff>159926</xdr:rowOff>
    </xdr:to>
    <xdr:cxnSp macro="">
      <xdr:nvCxnSpPr>
        <xdr:cNvPr id="33" name="直線コネクタ 32">
          <a:extLst>
            <a:ext uri="{FF2B5EF4-FFF2-40B4-BE49-F238E27FC236}">
              <a16:creationId xmlns:a16="http://schemas.microsoft.com/office/drawing/2014/main" id="{4547673C-9DA9-4586-9E0D-19042C0E7F48}"/>
            </a:ext>
          </a:extLst>
        </xdr:cNvPr>
        <xdr:cNvCxnSpPr>
          <a:stCxn id="32" idx="0"/>
        </xdr:cNvCxnSpPr>
      </xdr:nvCxnSpPr>
      <xdr:spPr bwMode="auto">
        <a:xfrm flipH="1" flipV="1">
          <a:off x="7497704" y="5117630"/>
          <a:ext cx="771407" cy="155222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545630</xdr:colOff>
      <xdr:row>5</xdr:row>
      <xdr:rowOff>714964</xdr:rowOff>
    </xdr:from>
    <xdr:to>
      <xdr:col>4</xdr:col>
      <xdr:colOff>301037</xdr:colOff>
      <xdr:row>6</xdr:row>
      <xdr:rowOff>159926</xdr:rowOff>
    </xdr:to>
    <xdr:cxnSp macro="">
      <xdr:nvCxnSpPr>
        <xdr:cNvPr id="38" name="直線コネクタ 37">
          <a:extLst>
            <a:ext uri="{FF2B5EF4-FFF2-40B4-BE49-F238E27FC236}">
              <a16:creationId xmlns:a16="http://schemas.microsoft.com/office/drawing/2014/main" id="{8965EE51-8BF0-4CD0-B933-8E270647D31E}"/>
            </a:ext>
          </a:extLst>
        </xdr:cNvPr>
        <xdr:cNvCxnSpPr>
          <a:stCxn id="32" idx="0"/>
        </xdr:cNvCxnSpPr>
      </xdr:nvCxnSpPr>
      <xdr:spPr bwMode="auto">
        <a:xfrm flipH="1" flipV="1">
          <a:off x="7478889" y="6143038"/>
          <a:ext cx="790222" cy="526814"/>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216370</xdr:colOff>
      <xdr:row>6</xdr:row>
      <xdr:rowOff>141111</xdr:rowOff>
    </xdr:from>
    <xdr:to>
      <xdr:col>7</xdr:col>
      <xdr:colOff>385704</xdr:colOff>
      <xdr:row>6</xdr:row>
      <xdr:rowOff>743185</xdr:rowOff>
    </xdr:to>
    <xdr:sp macro="" textlink="">
      <xdr:nvSpPr>
        <xdr:cNvPr id="40" name="テキスト ボックス 39">
          <a:extLst>
            <a:ext uri="{FF2B5EF4-FFF2-40B4-BE49-F238E27FC236}">
              <a16:creationId xmlns:a16="http://schemas.microsoft.com/office/drawing/2014/main" id="{C530BB65-21A1-4454-A1B4-C8A945188BB4}"/>
            </a:ext>
          </a:extLst>
        </xdr:cNvPr>
        <xdr:cNvSpPr txBox="1"/>
      </xdr:nvSpPr>
      <xdr:spPr>
        <a:xfrm>
          <a:off x="10254074" y="6651037"/>
          <a:ext cx="1505186" cy="60207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kern="1200">
              <a:solidFill>
                <a:srgbClr val="FF0000"/>
              </a:solidFill>
            </a:rPr>
            <a:t>Ⅳ</a:t>
          </a:r>
          <a:r>
            <a:rPr kumimoji="1" lang="ja-JP" altLang="en-US" sz="1400" b="1" kern="1200">
              <a:solidFill>
                <a:srgbClr val="FF0000"/>
              </a:solidFill>
            </a:rPr>
            <a:t>以下の金額にしてください。</a:t>
          </a:r>
          <a:endParaRPr kumimoji="1" lang="en-US" altLang="ja-JP" sz="1400" b="1" kern="1200">
            <a:solidFill>
              <a:srgbClr val="FF0000"/>
            </a:solidFill>
          </a:endParaRPr>
        </a:p>
      </xdr:txBody>
    </xdr:sp>
    <xdr:clientData/>
  </xdr:twoCellAnchor>
  <xdr:twoCellAnchor>
    <xdr:from>
      <xdr:col>5</xdr:col>
      <xdr:colOff>762000</xdr:colOff>
      <xdr:row>4</xdr:row>
      <xdr:rowOff>733777</xdr:rowOff>
    </xdr:from>
    <xdr:to>
      <xdr:col>6</xdr:col>
      <xdr:colOff>968963</xdr:colOff>
      <xdr:row>6</xdr:row>
      <xdr:rowOff>141111</xdr:rowOff>
    </xdr:to>
    <xdr:cxnSp macro="">
      <xdr:nvCxnSpPr>
        <xdr:cNvPr id="41" name="直線コネクタ 40">
          <a:extLst>
            <a:ext uri="{FF2B5EF4-FFF2-40B4-BE49-F238E27FC236}">
              <a16:creationId xmlns:a16="http://schemas.microsoft.com/office/drawing/2014/main" id="{2F74A8E3-2CA2-4083-9E5E-C5ED7F988B36}"/>
            </a:ext>
          </a:extLst>
        </xdr:cNvPr>
        <xdr:cNvCxnSpPr>
          <a:stCxn id="40" idx="0"/>
        </xdr:cNvCxnSpPr>
      </xdr:nvCxnSpPr>
      <xdr:spPr bwMode="auto">
        <a:xfrm flipH="1" flipV="1">
          <a:off x="9764889" y="5089407"/>
          <a:ext cx="1241778" cy="1561630"/>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508001</xdr:colOff>
      <xdr:row>5</xdr:row>
      <xdr:rowOff>639704</xdr:rowOff>
    </xdr:from>
    <xdr:to>
      <xdr:col>6</xdr:col>
      <xdr:colOff>968963</xdr:colOff>
      <xdr:row>6</xdr:row>
      <xdr:rowOff>141111</xdr:rowOff>
    </xdr:to>
    <xdr:cxnSp macro="">
      <xdr:nvCxnSpPr>
        <xdr:cNvPr id="43" name="直線コネクタ 42">
          <a:extLst>
            <a:ext uri="{FF2B5EF4-FFF2-40B4-BE49-F238E27FC236}">
              <a16:creationId xmlns:a16="http://schemas.microsoft.com/office/drawing/2014/main" id="{878CAA5F-B3BB-4EB6-98E6-3C4A80FD791C}"/>
            </a:ext>
          </a:extLst>
        </xdr:cNvPr>
        <xdr:cNvCxnSpPr>
          <a:stCxn id="40" idx="0"/>
        </xdr:cNvCxnSpPr>
      </xdr:nvCxnSpPr>
      <xdr:spPr bwMode="auto">
        <a:xfrm flipH="1" flipV="1">
          <a:off x="9510890" y="6067778"/>
          <a:ext cx="1495777" cy="583259"/>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806822</xdr:colOff>
      <xdr:row>35</xdr:row>
      <xdr:rowOff>36309</xdr:rowOff>
    </xdr:from>
    <xdr:to>
      <xdr:col>11</xdr:col>
      <xdr:colOff>528918</xdr:colOff>
      <xdr:row>40</xdr:row>
      <xdr:rowOff>84662</xdr:rowOff>
    </xdr:to>
    <xdr:sp macro="" textlink="">
      <xdr:nvSpPr>
        <xdr:cNvPr id="2" name="テキスト ボックス 1">
          <a:extLst>
            <a:ext uri="{FF2B5EF4-FFF2-40B4-BE49-F238E27FC236}">
              <a16:creationId xmlns:a16="http://schemas.microsoft.com/office/drawing/2014/main" id="{2FB139F5-FAFF-43EA-A748-1D3480AC1F6A}"/>
            </a:ext>
          </a:extLst>
        </xdr:cNvPr>
        <xdr:cNvSpPr txBox="1"/>
      </xdr:nvSpPr>
      <xdr:spPr>
        <a:xfrm>
          <a:off x="3532093" y="5540638"/>
          <a:ext cx="5334001" cy="900000"/>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支払った賃上げ額の合計（対象の全職員分）</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賃上げを行った対象月数の合計</a:t>
          </a:r>
          <a:r>
            <a:rPr kumimoji="1" lang="en-US" altLang="ja-JP" sz="1100" b="1">
              <a:solidFill>
                <a:schemeClr val="dk1"/>
              </a:solidFill>
              <a:effectLst/>
              <a:latin typeface="+mn-lt"/>
              <a:ea typeface="+mn-ea"/>
              <a:cs typeface="+mn-cs"/>
            </a:rPr>
            <a:t> </a:t>
          </a:r>
          <a:r>
            <a:rPr kumimoji="1" lang="en-US" altLang="ja-JP" sz="1100" b="1" baseline="3000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endParaRPr kumimoji="1" lang="en-US" altLang="ja-JP" sz="1100" kern="1200"/>
        </a:p>
        <a:p>
          <a:r>
            <a:rPr kumimoji="1" lang="en-US" altLang="ja-JP" sz="1100" kern="1200"/>
            <a:t>※</a:t>
          </a:r>
          <a:r>
            <a:rPr kumimoji="1" lang="ja-JP" altLang="en-US" sz="1100" kern="1200"/>
            <a:t>本ケースにおける「基本給の引き上げの場合」、対象職員１１人でそれぞれに２か月間賃上げを行っているので２２か月となります。</a:t>
          </a:r>
        </a:p>
        <a:p>
          <a:endParaRPr kumimoji="1" lang="en-US" altLang="ja-JP" sz="1100" kern="1200"/>
        </a:p>
        <a:p>
          <a:endParaRPr kumimoji="1" lang="en-US" altLang="ja-JP" sz="1100" kern="1200"/>
        </a:p>
      </xdr:txBody>
    </xdr:sp>
    <xdr:clientData/>
  </xdr:twoCellAnchor>
  <xdr:twoCellAnchor>
    <xdr:from>
      <xdr:col>5</xdr:col>
      <xdr:colOff>8965</xdr:colOff>
      <xdr:row>31</xdr:row>
      <xdr:rowOff>0</xdr:rowOff>
    </xdr:from>
    <xdr:to>
      <xdr:col>7</xdr:col>
      <xdr:colOff>515470</xdr:colOff>
      <xdr:row>35</xdr:row>
      <xdr:rowOff>36309</xdr:rowOff>
    </xdr:to>
    <xdr:cxnSp macro="">
      <xdr:nvCxnSpPr>
        <xdr:cNvPr id="3" name="直線コネクタ 2">
          <a:extLst>
            <a:ext uri="{FF2B5EF4-FFF2-40B4-BE49-F238E27FC236}">
              <a16:creationId xmlns:a16="http://schemas.microsoft.com/office/drawing/2014/main" id="{B7985B25-48AB-497E-A678-AFB347179829}"/>
            </a:ext>
          </a:extLst>
        </xdr:cNvPr>
        <xdr:cNvCxnSpPr>
          <a:endCxn id="2" idx="0"/>
        </xdr:cNvCxnSpPr>
      </xdr:nvCxnSpPr>
      <xdr:spPr>
        <a:xfrm>
          <a:off x="4365812" y="4814047"/>
          <a:ext cx="1833282" cy="726591"/>
        </a:xfrm>
        <a:prstGeom prst="line">
          <a:avLst/>
        </a:prstGeom>
        <a:ln w="9525">
          <a:prstDash val="solid"/>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C362-D02B-49D5-8630-0D309E38570F}">
  <sheetPr>
    <pageSetUpPr fitToPage="1"/>
  </sheetPr>
  <dimension ref="A1:P69"/>
  <sheetViews>
    <sheetView tabSelected="1" view="pageBreakPreview" zoomScale="80" zoomScaleNormal="90" zoomScaleSheetLayoutView="80" workbookViewId="0">
      <selection sqref="A1:P1"/>
    </sheetView>
  </sheetViews>
  <sheetFormatPr defaultRowHeight="12.75"/>
  <cols>
    <col min="1" max="1" width="4.6640625" customWidth="1"/>
    <col min="2" max="2" width="31.53125" customWidth="1"/>
    <col min="3" max="3" width="39.1328125" customWidth="1"/>
    <col min="4" max="4" width="18.6640625" customWidth="1"/>
    <col min="5" max="5" width="18.19921875" customWidth="1"/>
    <col min="6" max="6" width="10.86328125" customWidth="1"/>
    <col min="7" max="7" width="19.19921875" customWidth="1"/>
    <col min="8" max="9" width="15.6640625" customWidth="1"/>
    <col min="10" max="11" width="10.6640625" style="16" customWidth="1"/>
    <col min="12" max="12" width="11.46484375" customWidth="1"/>
    <col min="13" max="16" width="12.6640625" customWidth="1"/>
    <col min="17" max="18" width="20.6640625" customWidth="1"/>
    <col min="19" max="23" width="15.6640625" customWidth="1"/>
  </cols>
  <sheetData>
    <row r="1" spans="1:16" ht="102" customHeight="1">
      <c r="A1" s="175"/>
      <c r="B1" s="175"/>
      <c r="C1" s="175"/>
      <c r="D1" s="175"/>
      <c r="E1" s="175"/>
      <c r="F1" s="175"/>
      <c r="G1" s="175"/>
      <c r="H1" s="175"/>
      <c r="I1" s="175"/>
      <c r="J1" s="175"/>
      <c r="K1" s="175"/>
      <c r="L1" s="175"/>
      <c r="M1" s="175"/>
      <c r="N1" s="175"/>
      <c r="O1" s="175"/>
      <c r="P1" s="175"/>
    </row>
    <row r="2" spans="1:16">
      <c r="A2" t="s">
        <v>110</v>
      </c>
    </row>
    <row r="3" spans="1:16" ht="32.450000000000003" customHeight="1">
      <c r="A3" s="176" t="s">
        <v>90</v>
      </c>
      <c r="B3" s="176"/>
      <c r="C3" s="176"/>
      <c r="D3" s="176"/>
      <c r="E3" s="176"/>
      <c r="F3" s="176"/>
      <c r="G3" s="176"/>
      <c r="H3" s="176"/>
      <c r="I3" s="176"/>
      <c r="J3" s="176"/>
      <c r="K3" s="176"/>
      <c r="L3" s="176"/>
      <c r="M3" s="176"/>
      <c r="N3" s="176"/>
      <c r="O3" s="177"/>
      <c r="P3" s="177"/>
    </row>
    <row r="4" spans="1:16" ht="40.049999999999997" customHeight="1">
      <c r="A4" s="7"/>
      <c r="B4" s="9" t="s">
        <v>83</v>
      </c>
      <c r="C4" s="9" t="s">
        <v>95</v>
      </c>
      <c r="D4" s="28" t="s">
        <v>69</v>
      </c>
      <c r="E4" s="28" t="s">
        <v>68</v>
      </c>
      <c r="F4" s="9" t="s">
        <v>86</v>
      </c>
      <c r="G4" s="9" t="s">
        <v>93</v>
      </c>
      <c r="H4" s="9" t="s">
        <v>99</v>
      </c>
      <c r="I4" s="9" t="s">
        <v>100</v>
      </c>
      <c r="J4" s="9" t="s">
        <v>101</v>
      </c>
      <c r="K4" s="9" t="s">
        <v>102</v>
      </c>
      <c r="L4" s="9" t="s">
        <v>85</v>
      </c>
      <c r="M4" s="28" t="s">
        <v>66</v>
      </c>
      <c r="N4" s="28" t="s">
        <v>67</v>
      </c>
      <c r="O4" s="16"/>
      <c r="P4" s="16"/>
    </row>
    <row r="5" spans="1:16" ht="20" customHeight="1">
      <c r="A5" s="168">
        <v>1</v>
      </c>
      <c r="B5" s="27" t="s">
        <v>140</v>
      </c>
      <c r="C5" s="169" t="s">
        <v>142</v>
      </c>
      <c r="D5" s="171" t="s">
        <v>197</v>
      </c>
      <c r="E5" s="28" t="s">
        <v>59</v>
      </c>
      <c r="F5" s="11" t="s">
        <v>144</v>
      </c>
      <c r="G5" s="11" t="s">
        <v>145</v>
      </c>
      <c r="H5" s="11" t="s">
        <v>145</v>
      </c>
      <c r="I5" s="11" t="s">
        <v>146</v>
      </c>
      <c r="J5" s="11"/>
      <c r="K5" s="11"/>
      <c r="L5" s="173">
        <v>3</v>
      </c>
      <c r="M5" s="10" cm="1">
        <f t="array" ref="M5">IF(F5="申請する",_xlfn.IFS(D5=D$58,150000,D5=D$59,72000*L5,D5=D$60,72000*L5,D5=D$61,150000,D5=D$62,150000,D5=D$63,72000*L5,D5=D$64,72000*L5,D5=D$65,150000,D5=D$66,228000,D5=D$67,145000,D5=D$68,105000,D5=D$69,70000,TRUE,0),0)</f>
        <v>216000</v>
      </c>
      <c r="N5" s="74"/>
      <c r="O5" s="29"/>
      <c r="P5" s="30"/>
    </row>
    <row r="6" spans="1:16" ht="20" customHeight="1">
      <c r="A6" s="168"/>
      <c r="B6" s="18">
        <v>2111234567</v>
      </c>
      <c r="C6" s="170"/>
      <c r="D6" s="172"/>
      <c r="E6" s="28" t="s">
        <v>107</v>
      </c>
      <c r="F6" s="11" t="s">
        <v>144</v>
      </c>
      <c r="G6" s="8"/>
      <c r="H6" s="8"/>
      <c r="I6" s="8"/>
      <c r="J6" s="17"/>
      <c r="K6" s="17"/>
      <c r="L6" s="174"/>
      <c r="M6" s="10" cm="1">
        <f t="array" ref="M6">IF(F6="申請する",_xlfn.IFS($D5=$D$58,170000,$D5=$D$59,170000,$D5=$D$60,13000*$L5,$D5=$D$61,170000,$D5=$D$62,170000,$D5=$D$63,170000,$D5=$D$64,13000*$L5,$D5=$D$65,170000,$D5=$D$67,85000,$D5=$D$68,75000,$D5=$D$69,50000,TRUE,0),0)</f>
        <v>170000</v>
      </c>
      <c r="N6" s="10">
        <f>M6</f>
        <v>170000</v>
      </c>
      <c r="P6" s="30"/>
    </row>
    <row r="7" spans="1:16" ht="20" customHeight="1">
      <c r="A7" s="168">
        <v>2</v>
      </c>
      <c r="B7" s="27" t="s">
        <v>141</v>
      </c>
      <c r="C7" s="169" t="s">
        <v>143</v>
      </c>
      <c r="D7" s="171" t="s">
        <v>112</v>
      </c>
      <c r="E7" s="28" t="s">
        <v>59</v>
      </c>
      <c r="F7" s="11" t="s">
        <v>144</v>
      </c>
      <c r="G7" s="11" t="s">
        <v>145</v>
      </c>
      <c r="H7" s="11" t="s">
        <v>145</v>
      </c>
      <c r="I7" s="11"/>
      <c r="J7" s="11"/>
      <c r="K7" s="11"/>
      <c r="L7" s="173"/>
      <c r="M7" s="10" cm="1">
        <f t="array" ref="M7">IF(F7="申請する",_xlfn.IFS(D7=D$58,150000,D7=D$59,72000*L7,D7=D$60,72000*L7,D7=D$61,150000,D7=D$62,150000,D7=D$63,72000*L7,D7=D$64,72000*L7,D7=D$65,150000,D7=D$66,228000,D7=D$67,145000,D7=D$68,105000,D7=D$69,70000,TRUE,0),0)</f>
        <v>150000</v>
      </c>
      <c r="N7" s="74"/>
      <c r="O7" s="29"/>
      <c r="P7" s="30"/>
    </row>
    <row r="8" spans="1:16" ht="20" customHeight="1">
      <c r="A8" s="168"/>
      <c r="B8" s="18">
        <v>2111234568</v>
      </c>
      <c r="C8" s="170"/>
      <c r="D8" s="172"/>
      <c r="E8" s="28" t="s">
        <v>107</v>
      </c>
      <c r="F8" s="11" t="s">
        <v>144</v>
      </c>
      <c r="G8" s="8"/>
      <c r="H8" s="8"/>
      <c r="I8" s="8"/>
      <c r="J8" s="17"/>
      <c r="K8" s="17"/>
      <c r="L8" s="174"/>
      <c r="M8" s="10" cm="1">
        <f t="array" ref="M8">IF(F8="申請する",_xlfn.IFS($D7=$D$58,170000,$D7=$D$59,170000,$D7=$D$60,13000*$L7,$D7=$D$61,170000,$D7=$D$62,170000,$D7=$D$63,170000,$D7=$D$64,13000*$L7,$D7=$D$65,170000,$D7=$D$67,85000,$D7=$D$68,75000,$D7=$D$69,50000,TRUE,0),0)</f>
        <v>170000</v>
      </c>
      <c r="N8" s="10">
        <f>M8</f>
        <v>170000</v>
      </c>
      <c r="P8" s="30"/>
    </row>
    <row r="9" spans="1:16" ht="20" customHeight="1">
      <c r="A9" s="168">
        <v>3</v>
      </c>
      <c r="B9" s="27"/>
      <c r="C9" s="169"/>
      <c r="D9" s="171"/>
      <c r="E9" s="28" t="s">
        <v>59</v>
      </c>
      <c r="F9" s="11"/>
      <c r="G9" s="11"/>
      <c r="H9" s="11"/>
      <c r="I9" s="11"/>
      <c r="J9" s="11"/>
      <c r="K9" s="11"/>
      <c r="L9" s="173"/>
      <c r="M9" s="10" cm="1">
        <f t="array" ref="M9">IF(F9="申請する",_xlfn.IFS(D9=D$58,150000,D9=D$59,72000*L9,D9=D$60,72000*L9,D9=D$61,150000,D9=D$62,150000,D9=D$63,72000*L9,D9=D$64,72000*L9,D9=D$65,150000,D9=D$66,228000,D9=D$67,145000,D9=D$68,105000,D9=D$69,70000,TRUE,0),0)</f>
        <v>0</v>
      </c>
      <c r="N9" s="74"/>
      <c r="O9" s="29"/>
      <c r="P9" s="30"/>
    </row>
    <row r="10" spans="1:16" ht="20" customHeight="1">
      <c r="A10" s="168"/>
      <c r="B10" s="18"/>
      <c r="C10" s="170"/>
      <c r="D10" s="172"/>
      <c r="E10" s="28" t="s">
        <v>107</v>
      </c>
      <c r="F10" s="11"/>
      <c r="G10" s="8"/>
      <c r="H10" s="8"/>
      <c r="I10" s="8"/>
      <c r="J10" s="17"/>
      <c r="K10" s="17"/>
      <c r="L10" s="174"/>
      <c r="M10" s="10" cm="1">
        <f t="array" ref="M10">IF(F10="申請する",_xlfn.IFS($D9=$D$58,170000,$D9=$D$59,170000,$D9=$D$60,13000*$L9,$D9=$D$61,170000,$D9=$D$62,170000,$D9=$D$63,170000,$D9=$D$64,13000*$L9,$D9=$D$65,170000,$D9=$D$67,85000,$D9=$D$68,75000,$D9=$D$69,50000,TRUE,0),0)</f>
        <v>0</v>
      </c>
      <c r="N10" s="10">
        <f>M10</f>
        <v>0</v>
      </c>
      <c r="P10" s="30"/>
    </row>
    <row r="11" spans="1:16" ht="20" customHeight="1">
      <c r="A11" s="168">
        <v>4</v>
      </c>
      <c r="B11" s="27"/>
      <c r="C11" s="169"/>
      <c r="D11" s="171"/>
      <c r="E11" s="28" t="s">
        <v>59</v>
      </c>
      <c r="F11" s="11"/>
      <c r="G11" s="11"/>
      <c r="H11" s="11"/>
      <c r="I11" s="11"/>
      <c r="J11" s="11"/>
      <c r="K11" s="11"/>
      <c r="L11" s="173"/>
      <c r="M11" s="10" cm="1">
        <f t="array" ref="M11">IF(F11="申請する",_xlfn.IFS(D11=D$58,150000,D11=D$59,72000*L11,D11=D$60,72000*L11,D11=D$61,150000,D11=D$62,150000,D11=D$63,72000*L11,D11=D$64,72000*L11,D11=D$65,150000,D11=D$66,228000,D11=D$67,145000,D11=D$68,105000,D11=D$69,70000,TRUE,0),0)</f>
        <v>0</v>
      </c>
      <c r="N11" s="74"/>
      <c r="O11" s="29"/>
      <c r="P11" s="30"/>
    </row>
    <row r="12" spans="1:16" ht="20" customHeight="1">
      <c r="A12" s="168"/>
      <c r="B12" s="18"/>
      <c r="C12" s="170"/>
      <c r="D12" s="172"/>
      <c r="E12" s="28" t="s">
        <v>107</v>
      </c>
      <c r="F12" s="11"/>
      <c r="G12" s="8"/>
      <c r="H12" s="8"/>
      <c r="I12" s="8"/>
      <c r="J12" s="17"/>
      <c r="K12" s="17"/>
      <c r="L12" s="174"/>
      <c r="M12" s="10" cm="1">
        <f t="array" ref="M12">IF(F12="申請する",_xlfn.IFS($D11=$D$58,170000,$D11=$D$59,170000,$D11=$D$60,13000*$L11,$D11=$D$61,170000,$D11=$D$62,170000,$D11=$D$63,170000,$D11=$D$64,13000*$L11,$D11=$D$65,170000,$D11=$D$67,85000,$D11=$D$68,75000,$D11=$D$69,50000,TRUE,0),0)</f>
        <v>0</v>
      </c>
      <c r="N12" s="10">
        <f>M12</f>
        <v>0</v>
      </c>
      <c r="P12" s="30"/>
    </row>
    <row r="13" spans="1:16" ht="20" customHeight="1">
      <c r="A13" s="168">
        <v>5</v>
      </c>
      <c r="B13" s="27"/>
      <c r="C13" s="169"/>
      <c r="D13" s="171"/>
      <c r="E13" s="28" t="s">
        <v>59</v>
      </c>
      <c r="F13" s="11"/>
      <c r="G13" s="11"/>
      <c r="H13" s="11"/>
      <c r="I13" s="11"/>
      <c r="J13" s="11"/>
      <c r="K13" s="11"/>
      <c r="L13" s="173"/>
      <c r="M13" s="10" cm="1">
        <f t="array" ref="M13">IF(F13="申請する",_xlfn.IFS(D13=D$58,150000,D13=D$59,72000*L13,D13=D$60,72000*L13,D13=D$61,150000,D13=D$62,150000,D13=D$63,72000*L13,D13=D$64,72000*L13,D13=D$65,150000,D13=D$66,228000,D13=D$67,145000,D13=D$68,105000,D13=D$69,70000,TRUE,0),0)</f>
        <v>0</v>
      </c>
      <c r="N13" s="74"/>
      <c r="O13" s="29"/>
      <c r="P13" s="30"/>
    </row>
    <row r="14" spans="1:16" ht="20" customHeight="1">
      <c r="A14" s="168"/>
      <c r="B14" s="18"/>
      <c r="C14" s="170"/>
      <c r="D14" s="172"/>
      <c r="E14" s="28" t="s">
        <v>107</v>
      </c>
      <c r="F14" s="11"/>
      <c r="G14" s="8"/>
      <c r="H14" s="8"/>
      <c r="I14" s="8"/>
      <c r="J14" s="17"/>
      <c r="K14" s="17"/>
      <c r="L14" s="174"/>
      <c r="M14" s="10" cm="1">
        <f t="array" ref="M14">IF(F14="申請する",_xlfn.IFS($D13=$D$58,170000,$D13=$D$59,170000,$D13=$D$60,13000*$L13,$D13=$D$61,170000,$D13=$D$62,170000,$D13=$D$63,170000,$D13=$D$64,13000*$L13,$D13=$D$65,170000,$D13=$D$67,85000,$D13=$D$68,75000,$D13=$D$69,50000,TRUE,0),0)</f>
        <v>0</v>
      </c>
      <c r="N14" s="10">
        <f>M14</f>
        <v>0</v>
      </c>
      <c r="P14" s="30"/>
    </row>
    <row r="15" spans="1:16" ht="20" customHeight="1">
      <c r="A15" s="168">
        <v>6</v>
      </c>
      <c r="B15" s="27"/>
      <c r="C15" s="169"/>
      <c r="D15" s="171"/>
      <c r="E15" s="28" t="s">
        <v>59</v>
      </c>
      <c r="F15" s="11"/>
      <c r="G15" s="11"/>
      <c r="H15" s="11"/>
      <c r="I15" s="11"/>
      <c r="J15" s="11"/>
      <c r="K15" s="11"/>
      <c r="L15" s="173"/>
      <c r="M15" s="10" cm="1">
        <f t="array" ref="M15">IF(F15="申請する",_xlfn.IFS(D15=D$58,150000,D15=D$59,72000*L15,D15=D$60,72000*L15,D15=D$61,150000,D15=D$62,150000,D15=D$63,72000*L15,D15=D$64,72000*L15,D15=D$65,150000,D15=D$66,228000,D15=D$67,145000,D15=D$68,105000,D15=D$69,70000,TRUE,0),0)</f>
        <v>0</v>
      </c>
      <c r="N15" s="74"/>
      <c r="O15" s="29"/>
      <c r="P15" s="30"/>
    </row>
    <row r="16" spans="1:16" ht="20" customHeight="1">
      <c r="A16" s="168"/>
      <c r="B16" s="18"/>
      <c r="C16" s="170"/>
      <c r="D16" s="172"/>
      <c r="E16" s="28" t="s">
        <v>107</v>
      </c>
      <c r="F16" s="11"/>
      <c r="G16" s="8"/>
      <c r="H16" s="8"/>
      <c r="I16" s="8"/>
      <c r="J16" s="17"/>
      <c r="K16" s="17"/>
      <c r="L16" s="174"/>
      <c r="M16" s="10" cm="1">
        <f t="array" ref="M16">IF(F16="申請する",_xlfn.IFS($D15=$D$58,170000,$D15=$D$59,170000,$D15=$D$60,13000*$L15,$D15=$D$61,170000,$D15=$D$62,170000,$D15=$D$63,170000,$D15=$D$64,13000*$L15,$D15=$D$65,170000,$D15=$D$67,85000,$D15=$D$68,75000,$D15=$D$69,50000,TRUE,0),0)</f>
        <v>0</v>
      </c>
      <c r="N16" s="10">
        <f>M16</f>
        <v>0</v>
      </c>
      <c r="P16" s="30"/>
    </row>
    <row r="17" spans="1:16" ht="20" customHeight="1">
      <c r="A17" s="168">
        <v>7</v>
      </c>
      <c r="B17" s="27"/>
      <c r="C17" s="169"/>
      <c r="D17" s="171"/>
      <c r="E17" s="28" t="s">
        <v>59</v>
      </c>
      <c r="F17" s="11"/>
      <c r="G17" s="11"/>
      <c r="H17" s="11"/>
      <c r="I17" s="11"/>
      <c r="J17" s="11"/>
      <c r="K17" s="11"/>
      <c r="L17" s="173"/>
      <c r="M17" s="10" cm="1">
        <f t="array" ref="M17">IF(F17="申請する",_xlfn.IFS(D17=D$58,150000,D17=D$59,72000*L17,D17=D$60,72000*L17,D17=D$61,150000,D17=D$62,150000,D17=D$63,72000*L17,D17=D$64,72000*L17,D17=D$65,150000,D17=D$66,228000,D17=D$67,145000,D17=D$68,105000,D17=D$69,70000,TRUE,0),0)</f>
        <v>0</v>
      </c>
      <c r="N17" s="74"/>
      <c r="O17" s="29"/>
      <c r="P17" s="30"/>
    </row>
    <row r="18" spans="1:16" ht="20" customHeight="1">
      <c r="A18" s="168"/>
      <c r="B18" s="18"/>
      <c r="C18" s="170"/>
      <c r="D18" s="172"/>
      <c r="E18" s="28" t="s">
        <v>107</v>
      </c>
      <c r="F18" s="11"/>
      <c r="G18" s="8"/>
      <c r="H18" s="8"/>
      <c r="I18" s="8"/>
      <c r="J18" s="17"/>
      <c r="K18" s="17"/>
      <c r="L18" s="174"/>
      <c r="M18" s="10" cm="1">
        <f t="array" ref="M18">IF(F18="申請する",_xlfn.IFS($D17=$D$58,170000,$D17=$D$59,170000,$D17=$D$60,13000*$L17,$D17=$D$61,170000,$D17=$D$62,170000,$D17=$D$63,170000,$D17=$D$64,13000*$L17,$D17=$D$65,170000,$D17=$D$67,85000,$D17=$D$68,75000,$D17=$D$69,50000,TRUE,0),0)</f>
        <v>0</v>
      </c>
      <c r="N18" s="10">
        <f>M18</f>
        <v>0</v>
      </c>
      <c r="P18" s="30"/>
    </row>
    <row r="19" spans="1:16" ht="20" customHeight="1">
      <c r="A19" s="168">
        <v>8</v>
      </c>
      <c r="B19" s="27"/>
      <c r="C19" s="169"/>
      <c r="D19" s="171"/>
      <c r="E19" s="28" t="s">
        <v>59</v>
      </c>
      <c r="F19" s="11"/>
      <c r="G19" s="11"/>
      <c r="H19" s="11"/>
      <c r="I19" s="11"/>
      <c r="J19" s="11"/>
      <c r="K19" s="11"/>
      <c r="L19" s="173"/>
      <c r="M19" s="10" cm="1">
        <f t="array" ref="M19">IF(F19="申請する",_xlfn.IFS(D19=D$58,150000,D19=D$59,72000*L19,D19=D$60,72000*L19,D19=D$61,150000,D19=D$62,150000,D19=D$63,72000*L19,D19=D$64,72000*L19,D19=D$65,150000,D19=D$66,228000,D19=D$67,145000,D19=D$68,105000,D19=D$69,70000,TRUE,0),0)</f>
        <v>0</v>
      </c>
      <c r="N19" s="74"/>
      <c r="O19" s="29"/>
      <c r="P19" s="30"/>
    </row>
    <row r="20" spans="1:16" ht="20" customHeight="1">
      <c r="A20" s="168"/>
      <c r="B20" s="18"/>
      <c r="C20" s="170"/>
      <c r="D20" s="172"/>
      <c r="E20" s="28" t="s">
        <v>107</v>
      </c>
      <c r="F20" s="11"/>
      <c r="G20" s="8"/>
      <c r="H20" s="8"/>
      <c r="I20" s="8"/>
      <c r="J20" s="17"/>
      <c r="K20" s="17"/>
      <c r="L20" s="174"/>
      <c r="M20" s="10" cm="1">
        <f t="array" ref="M20">IF(F20="申請する",_xlfn.IFS($D19=$D$58,170000,$D19=$D$59,170000,$D19=$D$60,13000*$L19,$D19=$D$61,170000,$D19=$D$62,170000,$D19=$D$63,170000,$D19=$D$64,13000*$L19,$D19=$D$65,170000,$D19=$D$67,85000,$D19=$D$68,75000,$D19=$D$69,50000,TRUE,0),0)</f>
        <v>0</v>
      </c>
      <c r="N20" s="10">
        <f>M20</f>
        <v>0</v>
      </c>
      <c r="P20" s="30"/>
    </row>
    <row r="21" spans="1:16" ht="20" customHeight="1">
      <c r="A21" s="168">
        <v>9</v>
      </c>
      <c r="B21" s="27"/>
      <c r="C21" s="169"/>
      <c r="D21" s="171"/>
      <c r="E21" s="28" t="s">
        <v>59</v>
      </c>
      <c r="F21" s="11"/>
      <c r="G21" s="11"/>
      <c r="H21" s="11"/>
      <c r="I21" s="11"/>
      <c r="J21" s="11"/>
      <c r="K21" s="11"/>
      <c r="L21" s="173"/>
      <c r="M21" s="10" cm="1">
        <f t="array" ref="M21">IF(F21="申請する",_xlfn.IFS(D21=D$58,150000,D21=D$59,72000*L21,D21=D$60,72000*L21,D21=D$61,150000,D21=D$62,150000,D21=D$63,72000*L21,D21=D$64,72000*L21,D21=D$65,150000,D21=D$66,228000,D21=D$67,145000,D21=D$68,105000,D21=D$69,70000,TRUE,0),0)</f>
        <v>0</v>
      </c>
      <c r="N21" s="74"/>
      <c r="O21" s="29"/>
      <c r="P21" s="30"/>
    </row>
    <row r="22" spans="1:16" ht="20" customHeight="1">
      <c r="A22" s="168"/>
      <c r="B22" s="18"/>
      <c r="C22" s="170"/>
      <c r="D22" s="172"/>
      <c r="E22" s="28" t="s">
        <v>107</v>
      </c>
      <c r="F22" s="11"/>
      <c r="G22" s="8"/>
      <c r="H22" s="8"/>
      <c r="I22" s="8"/>
      <c r="J22" s="17"/>
      <c r="K22" s="17"/>
      <c r="L22" s="174"/>
      <c r="M22" s="10" cm="1">
        <f t="array" ref="M22">IF(F22="申請する",_xlfn.IFS($D21=$D$58,170000,$D21=$D$59,170000,$D21=$D$60,13000*$L21,$D21=$D$61,170000,$D21=$D$62,170000,$D21=$D$63,170000,$D21=$D$64,13000*$L21,$D21=$D$65,170000,$D21=$D$67,85000,$D21=$D$68,75000,$D21=$D$69,50000,TRUE,0),0)</f>
        <v>0</v>
      </c>
      <c r="N22" s="10">
        <f>M22</f>
        <v>0</v>
      </c>
      <c r="P22" s="30"/>
    </row>
    <row r="23" spans="1:16" ht="20" customHeight="1">
      <c r="A23" s="168">
        <v>10</v>
      </c>
      <c r="B23" s="27"/>
      <c r="C23" s="169"/>
      <c r="D23" s="171"/>
      <c r="E23" s="28" t="s">
        <v>59</v>
      </c>
      <c r="F23" s="11"/>
      <c r="G23" s="11"/>
      <c r="H23" s="11"/>
      <c r="I23" s="11"/>
      <c r="J23" s="11"/>
      <c r="K23" s="11"/>
      <c r="L23" s="173"/>
      <c r="M23" s="10" cm="1">
        <f t="array" ref="M23">IF(F23="申請する",_xlfn.IFS(D23=D$58,150000,D23=D$59,72000*L23,D23=D$60,72000*L23,D23=D$61,150000,D23=D$62,150000,D23=D$63,72000*L23,D23=D$64,72000*L23,D23=D$65,150000,D23=D$66,228000,D23=D$67,145000,D23=D$68,105000,D23=D$69,70000,TRUE,0),0)</f>
        <v>0</v>
      </c>
      <c r="N23" s="74"/>
      <c r="O23" s="29"/>
      <c r="P23" s="30"/>
    </row>
    <row r="24" spans="1:16" ht="20" customHeight="1" thickBot="1">
      <c r="A24" s="168"/>
      <c r="B24" s="18"/>
      <c r="C24" s="170"/>
      <c r="D24" s="172"/>
      <c r="E24" s="28" t="s">
        <v>107</v>
      </c>
      <c r="F24" s="11"/>
      <c r="G24" s="8"/>
      <c r="H24" s="8"/>
      <c r="I24" s="8"/>
      <c r="J24" s="17"/>
      <c r="K24" s="17"/>
      <c r="L24" s="174"/>
      <c r="M24" s="10" cm="1">
        <f t="array" ref="M24">IF(F24="申請する",_xlfn.IFS($D23=$D$58,170000,$D23=$D$59,170000,$D23=$D$60,13000*$L23,$D23=$D$61,170000,$D23=$D$62,170000,$D23=$D$63,170000,$D23=$D$64,13000*$L23,$D23=$D$65,170000,$D23=$D$67,85000,$D23=$D$68,75000,$D23=$D$69,50000,TRUE,0),0)</f>
        <v>0</v>
      </c>
      <c r="N24" s="24">
        <f>M24</f>
        <v>0</v>
      </c>
      <c r="P24" s="28" t="s">
        <v>61</v>
      </c>
    </row>
    <row r="25" spans="1:16" ht="20" customHeight="1">
      <c r="B25" s="31"/>
      <c r="C25" s="31"/>
      <c r="D25" s="16"/>
      <c r="E25" s="16"/>
      <c r="K25" s="160" t="s">
        <v>106</v>
      </c>
      <c r="L25" s="161"/>
      <c r="M25" s="23">
        <f>M5+M7+M9+M11+M13+M15+M17+M19+M21+M23</f>
        <v>366000</v>
      </c>
      <c r="N25" s="13">
        <f>'賃金改善報告書（別紙２）'!L3</f>
        <v>395970</v>
      </c>
      <c r="P25" s="12">
        <f>MIN(M25:N25)</f>
        <v>366000</v>
      </c>
    </row>
    <row r="26" spans="1:16" ht="20" customHeight="1" thickBot="1">
      <c r="B26" s="16"/>
      <c r="C26" s="16"/>
      <c r="D26" s="16"/>
      <c r="E26" s="16"/>
      <c r="K26" s="160" t="s">
        <v>108</v>
      </c>
      <c r="L26" s="161"/>
      <c r="M26" s="25">
        <f>M6+M8+M10+M12+M14+M16+M18+M20+M22+M24</f>
        <v>340000</v>
      </c>
      <c r="N26" s="14">
        <f>N6+N8+N10+N12+N14+N16+N18+N20+N22+N24</f>
        <v>340000</v>
      </c>
      <c r="P26" s="12">
        <f>MIN(M26:N26)</f>
        <v>340000</v>
      </c>
    </row>
    <row r="27" spans="1:16" ht="20" customHeight="1">
      <c r="B27" s="16"/>
      <c r="C27" s="16"/>
      <c r="D27" s="16"/>
      <c r="E27" s="16"/>
    </row>
    <row r="28" spans="1:16" ht="20" customHeight="1">
      <c r="B28" s="16"/>
      <c r="C28" s="16"/>
      <c r="D28" s="16"/>
      <c r="E28" s="16"/>
    </row>
    <row r="29" spans="1:16" ht="20" customHeight="1" thickBot="1">
      <c r="N29" s="15"/>
    </row>
    <row r="30" spans="1:16">
      <c r="B30" s="31" t="s">
        <v>79</v>
      </c>
      <c r="C30" s="31"/>
      <c r="N30" s="162" t="s">
        <v>105</v>
      </c>
      <c r="O30" s="163"/>
      <c r="P30" s="20">
        <f>ROUNDDOWN(P25,-3)</f>
        <v>366000</v>
      </c>
    </row>
    <row r="31" spans="1:16">
      <c r="B31" t="s">
        <v>72</v>
      </c>
      <c r="N31" s="164" t="s">
        <v>109</v>
      </c>
      <c r="O31" s="165"/>
      <c r="P31" s="21">
        <f>ROUNDDOWN(P26,-3)</f>
        <v>340000</v>
      </c>
    </row>
    <row r="32" spans="1:16" ht="13.15" thickBot="1">
      <c r="B32" t="s">
        <v>73</v>
      </c>
      <c r="N32" s="166" t="s">
        <v>60</v>
      </c>
      <c r="O32" s="167"/>
      <c r="P32" s="22">
        <f>SUM(P30:P31)</f>
        <v>706000</v>
      </c>
    </row>
    <row r="33" spans="2:2">
      <c r="B33" t="s">
        <v>74</v>
      </c>
    </row>
    <row r="36" spans="2:2">
      <c r="B36" t="s">
        <v>70</v>
      </c>
    </row>
    <row r="37" spans="2:2">
      <c r="B37" t="s">
        <v>80</v>
      </c>
    </row>
    <row r="38" spans="2:2">
      <c r="B38" t="s">
        <v>97</v>
      </c>
    </row>
    <row r="39" spans="2:2">
      <c r="B39" t="s">
        <v>81</v>
      </c>
    </row>
    <row r="40" spans="2:2">
      <c r="B40" t="s">
        <v>82</v>
      </c>
    </row>
    <row r="41" spans="2:2">
      <c r="B41" t="s">
        <v>98</v>
      </c>
    </row>
    <row r="42" spans="2:2">
      <c r="B42" t="s">
        <v>92</v>
      </c>
    </row>
    <row r="44" spans="2:2">
      <c r="B44" t="s">
        <v>71</v>
      </c>
    </row>
    <row r="45" spans="2:2">
      <c r="B45" t="s">
        <v>87</v>
      </c>
    </row>
    <row r="46" spans="2:2">
      <c r="B46" t="s">
        <v>88</v>
      </c>
    </row>
    <row r="47" spans="2:2">
      <c r="B47" t="s">
        <v>89</v>
      </c>
    </row>
    <row r="57" spans="4:4">
      <c r="D57" t="s">
        <v>84</v>
      </c>
    </row>
    <row r="58" spans="4:4">
      <c r="D58" t="s">
        <v>196</v>
      </c>
    </row>
    <row r="59" spans="4:4">
      <c r="D59" t="s">
        <v>197</v>
      </c>
    </row>
    <row r="60" spans="4:4">
      <c r="D60" t="s">
        <v>198</v>
      </c>
    </row>
    <row r="61" spans="4:4">
      <c r="D61" t="s">
        <v>199</v>
      </c>
    </row>
    <row r="62" spans="4:4">
      <c r="D62" t="s">
        <v>200</v>
      </c>
    </row>
    <row r="63" spans="4:4">
      <c r="D63" t="s">
        <v>201</v>
      </c>
    </row>
    <row r="64" spans="4:4">
      <c r="D64" t="s">
        <v>202</v>
      </c>
    </row>
    <row r="65" spans="4:4">
      <c r="D65" t="s">
        <v>113</v>
      </c>
    </row>
    <row r="66" spans="4:4">
      <c r="D66" t="s">
        <v>75</v>
      </c>
    </row>
    <row r="67" spans="4:4">
      <c r="D67" t="s">
        <v>76</v>
      </c>
    </row>
    <row r="68" spans="4:4">
      <c r="D68" t="s">
        <v>77</v>
      </c>
    </row>
    <row r="69" spans="4:4">
      <c r="D69" t="s">
        <v>78</v>
      </c>
    </row>
  </sheetData>
  <mergeCells count="47">
    <mergeCell ref="A7:A8"/>
    <mergeCell ref="C7:C8"/>
    <mergeCell ref="D7:D8"/>
    <mergeCell ref="L7:L8"/>
    <mergeCell ref="A1:P1"/>
    <mergeCell ref="A3:P3"/>
    <mergeCell ref="A5:A6"/>
    <mergeCell ref="C5:C6"/>
    <mergeCell ref="D5:D6"/>
    <mergeCell ref="L5:L6"/>
    <mergeCell ref="A9:A10"/>
    <mergeCell ref="C9:C10"/>
    <mergeCell ref="D9:D10"/>
    <mergeCell ref="L9:L10"/>
    <mergeCell ref="A11:A12"/>
    <mergeCell ref="C11:C12"/>
    <mergeCell ref="D11:D12"/>
    <mergeCell ref="L11:L12"/>
    <mergeCell ref="A13:A14"/>
    <mergeCell ref="C13:C14"/>
    <mergeCell ref="D13:D14"/>
    <mergeCell ref="L13:L14"/>
    <mergeCell ref="A15:A16"/>
    <mergeCell ref="C15:C16"/>
    <mergeCell ref="D15:D16"/>
    <mergeCell ref="L15:L16"/>
    <mergeCell ref="A17:A18"/>
    <mergeCell ref="C17:C18"/>
    <mergeCell ref="D17:D18"/>
    <mergeCell ref="L17:L18"/>
    <mergeCell ref="A19:A20"/>
    <mergeCell ref="C19:C20"/>
    <mergeCell ref="D19:D20"/>
    <mergeCell ref="L19:L20"/>
    <mergeCell ref="A21:A22"/>
    <mergeCell ref="C21:C22"/>
    <mergeCell ref="D21:D22"/>
    <mergeCell ref="L21:L22"/>
    <mergeCell ref="A23:A24"/>
    <mergeCell ref="C23:C24"/>
    <mergeCell ref="D23:D24"/>
    <mergeCell ref="L23:L24"/>
    <mergeCell ref="K25:L25"/>
    <mergeCell ref="K26:L26"/>
    <mergeCell ref="N30:O30"/>
    <mergeCell ref="N31:O31"/>
    <mergeCell ref="N32:O32"/>
  </mergeCells>
  <phoneticPr fontId="36"/>
  <conditionalFormatting sqref="F24">
    <cfRule type="expression" dxfId="43" priority="17">
      <formula>D23="訪問看護ステーション"</formula>
    </cfRule>
  </conditionalFormatting>
  <conditionalFormatting sqref="H5:I5">
    <cfRule type="expression" dxfId="42" priority="30">
      <formula>$G5="②"</formula>
    </cfRule>
  </conditionalFormatting>
  <conditionalFormatting sqref="H7:I7">
    <cfRule type="expression" dxfId="41" priority="15">
      <formula>$G7="②"</formula>
    </cfRule>
  </conditionalFormatting>
  <conditionalFormatting sqref="H9:I9">
    <cfRule type="expression" dxfId="40" priority="14">
      <formula>$G9="②"</formula>
    </cfRule>
  </conditionalFormatting>
  <conditionalFormatting sqref="H11:I11">
    <cfRule type="expression" dxfId="39" priority="7">
      <formula>$G11="②"</formula>
    </cfRule>
  </conditionalFormatting>
  <conditionalFormatting sqref="H13:I13">
    <cfRule type="expression" dxfId="38" priority="2">
      <formula>$G13="②"</formula>
    </cfRule>
  </conditionalFormatting>
  <conditionalFormatting sqref="H15:I15">
    <cfRule type="expression" dxfId="37" priority="1">
      <formula>$G15="②"</formula>
    </cfRule>
  </conditionalFormatting>
  <conditionalFormatting sqref="H17:I17">
    <cfRule type="expression" dxfId="36" priority="13">
      <formula>$G17="②"</formula>
    </cfRule>
  </conditionalFormatting>
  <conditionalFormatting sqref="H19:I19">
    <cfRule type="expression" dxfId="35" priority="12">
      <formula>$G19="②"</formula>
    </cfRule>
  </conditionalFormatting>
  <conditionalFormatting sqref="H21:I21">
    <cfRule type="expression" dxfId="34" priority="11">
      <formula>$G21="②"</formula>
    </cfRule>
  </conditionalFormatting>
  <conditionalFormatting sqref="H23:I23">
    <cfRule type="expression" dxfId="33" priority="10">
      <formula>$G23="②"</formula>
    </cfRule>
  </conditionalFormatting>
  <conditionalFormatting sqref="J5:K5">
    <cfRule type="expression" dxfId="32" priority="31">
      <formula>OR($G5="①",$G5="③(薬局のみ選択可)")</formula>
    </cfRule>
    <cfRule type="expression" dxfId="31" priority="32">
      <formula>$G5="①"</formula>
    </cfRule>
  </conditionalFormatting>
  <conditionalFormatting sqref="J7:K7">
    <cfRule type="expression" dxfId="30" priority="28">
      <formula>OR($G7="①",$G7="③(薬局のみ選択可)")</formula>
    </cfRule>
    <cfRule type="expression" dxfId="29" priority="29">
      <formula>$G7="①"</formula>
    </cfRule>
  </conditionalFormatting>
  <conditionalFormatting sqref="J9:K9">
    <cfRule type="expression" dxfId="28" priority="26">
      <formula>OR($G9="①",$G9="③(薬局のみ選択可)")</formula>
    </cfRule>
    <cfRule type="expression" dxfId="27" priority="27">
      <formula>$G9="①"</formula>
    </cfRule>
  </conditionalFormatting>
  <conditionalFormatting sqref="J11:K11">
    <cfRule type="expression" dxfId="26" priority="8">
      <formula>OR($G11="①",$G11="③(薬局のみ選択可)")</formula>
    </cfRule>
    <cfRule type="expression" dxfId="25" priority="9">
      <formula>$G11="①"</formula>
    </cfRule>
  </conditionalFormatting>
  <conditionalFormatting sqref="J13:K13">
    <cfRule type="expression" dxfId="24" priority="5">
      <formula>OR($G13="①",$G13="③(薬局のみ選択可)")</formula>
    </cfRule>
    <cfRule type="expression" dxfId="23" priority="6">
      <formula>$G13="①"</formula>
    </cfRule>
  </conditionalFormatting>
  <conditionalFormatting sqref="J15:K15">
    <cfRule type="expression" dxfId="22" priority="3">
      <formula>OR($G15="①",$G15="③(薬局のみ選択可)")</formula>
    </cfRule>
    <cfRule type="expression" dxfId="21" priority="4">
      <formula>$G15="①"</formula>
    </cfRule>
  </conditionalFormatting>
  <conditionalFormatting sqref="J17:K17">
    <cfRule type="expression" dxfId="20" priority="24">
      <formula>OR($G17="①",$G17="③(薬局のみ選択可)")</formula>
    </cfRule>
    <cfRule type="expression" dxfId="19" priority="25">
      <formula>$G17="①"</formula>
    </cfRule>
  </conditionalFormatting>
  <conditionalFormatting sqref="J19:K19">
    <cfRule type="expression" dxfId="18" priority="22">
      <formula>OR($G19="①",$G19="③(薬局のみ選択可)")</formula>
    </cfRule>
    <cfRule type="expression" dxfId="17" priority="23">
      <formula>$G19="①"</formula>
    </cfRule>
  </conditionalFormatting>
  <conditionalFormatting sqref="J21:K21">
    <cfRule type="expression" dxfId="16" priority="20">
      <formula>OR($G21="①",$G21="③(薬局のみ選択可)")</formula>
    </cfRule>
    <cfRule type="expression" dxfId="15" priority="21">
      <formula>$G21="①"</formula>
    </cfRule>
  </conditionalFormatting>
  <conditionalFormatting sqref="J23:K23">
    <cfRule type="expression" dxfId="14" priority="18">
      <formula>OR($G23="①",$G23="③(薬局のみ選択可)")</formula>
    </cfRule>
    <cfRule type="expression" dxfId="13" priority="19">
      <formula>$G23="①"</formula>
    </cfRule>
  </conditionalFormatting>
  <conditionalFormatting sqref="L5:L24">
    <cfRule type="expression" dxfId="12" priority="16">
      <formula>OR(D5="無床診療所",D5="歯科診療所",D5="訪問看護ステーション",D5="保険薬局（１～５店舗）",D5="保険薬局（６～19店舗）",D5="保険薬局（20店舗以上）")</formula>
    </cfRule>
  </conditionalFormatting>
  <dataValidations count="6">
    <dataValidation type="list" allowBlank="1" showInputMessage="1" showErrorMessage="1" sqref="D5:D24" xr:uid="{6C11434F-E866-4549-8AEB-6A5A859DDCD8}">
      <formula1>$D$57:$D$69</formula1>
    </dataValidation>
    <dataValidation type="list" allowBlank="1" showInputMessage="1" showErrorMessage="1" sqref="G5 G7 G9 G17 G19 G21 G23 G11 G13 G15" xr:uid="{9A8DEBBF-C7BF-472C-BBD5-E7A5D01CC869}">
      <formula1>"①,②,③(薬局のみ選択可)"</formula1>
    </dataValidation>
    <dataValidation type="list" allowBlank="1" showInputMessage="1" showErrorMessage="1" sqref="H5:I5 H7:I7 H9:I9 H17:I17 H19:I19 H21:I21 H23:I23 H11:I11 H13:I13 H15:I15" xr:uid="{AEE87AAF-54A5-41A0-A395-E2627501CB8F}">
      <formula1>"①,②,③,④,⑤,⑥"</formula1>
    </dataValidation>
    <dataValidation type="list" allowBlank="1" showInputMessage="1" showErrorMessage="1" sqref="J5:K5 J21:K21 J7:K7 J9:K9 J17:K17 J19:K19 J23:K23 J11:K11 J13:K13 J15:K15" xr:uid="{C4912FBE-0492-4138-B3B9-B2A4BF35E90C}">
      <formula1>"①,②,③"</formula1>
    </dataValidation>
    <dataValidation type="whole" allowBlank="1" showInputMessage="1" showErrorMessage="1" sqref="L5 L7 L9 L17 L19 L21 L23 L11 L13 L15" xr:uid="{80E51625-28AA-46F6-9A83-12384D40D95A}">
      <formula1>1</formula1>
      <formula2>19</formula2>
    </dataValidation>
    <dataValidation type="list" allowBlank="1" showInputMessage="1" showErrorMessage="1" sqref="F5:F24" xr:uid="{465D5C74-147A-45DC-8578-2FCB9529BBE7}">
      <formula1>"申請する,申請しない"</formula1>
    </dataValidation>
  </dataValidations>
  <pageMargins left="0.70866141732283472" right="0.70866141732283472" top="0.74803149606299213" bottom="0.74803149606299213" header="0.31496062992125984" footer="0.31496062992125984"/>
  <pageSetup paperSize="9" scale="50" fitToHeight="0" orientation="landscape" cellComments="asDisplayed"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ECCE0-1420-4F57-96D6-432973DC9064}">
  <sheetPr>
    <tabColor rgb="FFFF0000"/>
    <pageSetUpPr fitToPage="1"/>
  </sheetPr>
  <dimension ref="A1:M119"/>
  <sheetViews>
    <sheetView view="pageBreakPreview" zoomScale="82" zoomScaleNormal="100" zoomScaleSheetLayoutView="82" workbookViewId="0">
      <selection activeCell="F1" sqref="F1"/>
    </sheetView>
  </sheetViews>
  <sheetFormatPr defaultColWidth="9" defaultRowHeight="12.75"/>
  <cols>
    <col min="1" max="1" width="16.6640625" style="34" customWidth="1"/>
    <col min="2" max="2" width="51.6640625" style="34" customWidth="1"/>
    <col min="3" max="3" width="15.1328125" style="63" customWidth="1"/>
    <col min="4" max="4" width="21.796875" style="63" customWidth="1"/>
    <col min="5" max="5" width="16.53125" style="63" customWidth="1"/>
    <col min="6" max="6" width="27" style="63" customWidth="1"/>
    <col min="7" max="7" width="18.86328125" style="63" customWidth="1"/>
    <col min="8" max="8" width="44.46484375" style="34" customWidth="1"/>
    <col min="9" max="9" width="40.6640625" style="34" customWidth="1"/>
    <col min="10" max="12" width="25.6640625" style="63" customWidth="1"/>
    <col min="13" max="13" width="12.6640625" style="33" customWidth="1"/>
    <col min="14" max="19" width="14.6640625" style="34" customWidth="1"/>
    <col min="20" max="20" width="18.86328125" style="34" customWidth="1"/>
    <col min="21" max="21" width="9" style="34"/>
    <col min="22" max="28" width="9" style="34" customWidth="1"/>
    <col min="29" max="16384" width="9" style="34"/>
  </cols>
  <sheetData>
    <row r="1" spans="1:13" ht="198" customHeight="1"/>
    <row r="2" spans="1:13" ht="37.049999999999997" customHeight="1">
      <c r="A2" s="32" t="s">
        <v>91</v>
      </c>
      <c r="B2" s="32"/>
      <c r="C2" s="32"/>
      <c r="D2" s="32"/>
      <c r="E2" s="32"/>
      <c r="F2" s="189" t="s">
        <v>96</v>
      </c>
      <c r="G2" s="189"/>
      <c r="H2" s="189"/>
      <c r="I2" s="189"/>
      <c r="J2" s="32"/>
      <c r="K2" s="32"/>
      <c r="L2" s="32"/>
    </row>
    <row r="3" spans="1:13" ht="32.450000000000003" customHeight="1">
      <c r="B3" s="190" t="s">
        <v>104</v>
      </c>
      <c r="C3" s="190"/>
      <c r="D3" s="35"/>
      <c r="E3" s="35"/>
      <c r="F3" s="191" t="s">
        <v>147</v>
      </c>
      <c r="G3" s="191"/>
      <c r="H3" s="191"/>
      <c r="I3" s="36" t="s">
        <v>62</v>
      </c>
      <c r="J3" s="35"/>
      <c r="K3" s="35"/>
      <c r="L3" s="2">
        <f>SUM($L$9:$L$14)</f>
        <v>395970</v>
      </c>
    </row>
    <row r="4" spans="1:13" ht="26.25" customHeight="1">
      <c r="B4" s="36" t="s">
        <v>103</v>
      </c>
      <c r="C4" s="35"/>
      <c r="D4" s="35"/>
      <c r="E4" s="35"/>
      <c r="F4" s="191" t="s">
        <v>148</v>
      </c>
      <c r="G4" s="191"/>
      <c r="H4" s="191"/>
      <c r="I4" s="36" t="s">
        <v>63</v>
      </c>
      <c r="J4" s="35"/>
      <c r="K4" s="35"/>
      <c r="L4" s="2">
        <f>'申請施設内訳（別紙１）'!M25</f>
        <v>366000</v>
      </c>
    </row>
    <row r="5" spans="1:13" ht="26.25" customHeight="1">
      <c r="B5" s="36"/>
      <c r="C5" s="35"/>
      <c r="D5" s="35"/>
      <c r="E5" s="35"/>
      <c r="F5" s="35"/>
      <c r="G5" s="35"/>
      <c r="H5" s="37"/>
      <c r="I5" s="36" t="s">
        <v>64</v>
      </c>
      <c r="J5" s="35"/>
      <c r="K5" s="35"/>
      <c r="L5" s="2">
        <f>MIN(L3,L4)</f>
        <v>366000</v>
      </c>
    </row>
    <row r="6" spans="1:13" ht="26.25" customHeight="1" thickBot="1">
      <c r="B6" s="36"/>
      <c r="C6" s="35"/>
      <c r="D6" s="35"/>
      <c r="E6" s="35"/>
      <c r="F6" s="35"/>
      <c r="G6" s="35"/>
      <c r="H6" s="19"/>
      <c r="I6" s="36" t="s">
        <v>65</v>
      </c>
      <c r="J6" s="35"/>
      <c r="K6" s="35"/>
      <c r="L6" s="2">
        <f>ROUNDDOWN(L5,-3)</f>
        <v>366000</v>
      </c>
    </row>
    <row r="7" spans="1:13" ht="41.25" customHeight="1">
      <c r="B7" s="192" t="s">
        <v>114</v>
      </c>
      <c r="C7" s="193"/>
      <c r="D7" s="193"/>
      <c r="E7" s="193"/>
      <c r="F7" s="193"/>
      <c r="G7" s="193"/>
      <c r="H7" s="193" t="s">
        <v>115</v>
      </c>
      <c r="I7" s="193"/>
      <c r="J7" s="193"/>
      <c r="K7" s="193"/>
      <c r="L7" s="194"/>
      <c r="M7" s="38"/>
    </row>
    <row r="8" spans="1:13" ht="64.8" customHeight="1">
      <c r="B8" s="39" t="s">
        <v>49</v>
      </c>
      <c r="C8" s="40" t="s">
        <v>51</v>
      </c>
      <c r="D8" s="40" t="s">
        <v>187</v>
      </c>
      <c r="E8" s="40" t="s">
        <v>188</v>
      </c>
      <c r="F8" s="40" t="s">
        <v>116</v>
      </c>
      <c r="G8" s="40" t="s">
        <v>117</v>
      </c>
      <c r="H8" s="41" t="str">
        <f>B8</f>
        <v>賃金改善の内容</v>
      </c>
      <c r="I8" s="40" t="s">
        <v>118</v>
      </c>
      <c r="J8" s="40" t="s">
        <v>193</v>
      </c>
      <c r="K8" s="40" t="s">
        <v>194</v>
      </c>
      <c r="L8" s="42" t="s">
        <v>119</v>
      </c>
      <c r="M8" s="43"/>
    </row>
    <row r="9" spans="1:13" ht="48.6" customHeight="1">
      <c r="B9" s="44" t="s">
        <v>189</v>
      </c>
      <c r="C9" s="45">
        <v>11</v>
      </c>
      <c r="D9" s="46">
        <v>6109</v>
      </c>
      <c r="E9" s="47">
        <v>22</v>
      </c>
      <c r="F9" s="46">
        <v>6109</v>
      </c>
      <c r="G9" s="48">
        <f>D9</f>
        <v>6109</v>
      </c>
      <c r="H9" s="44" t="s">
        <v>189</v>
      </c>
      <c r="I9" s="50">
        <f t="shared" ref="I9:K11" si="0">C9</f>
        <v>11</v>
      </c>
      <c r="J9" s="48">
        <f>ROUNDDOWN(D9,0)</f>
        <v>6109</v>
      </c>
      <c r="K9" s="51">
        <f t="shared" si="0"/>
        <v>22</v>
      </c>
      <c r="L9" s="52">
        <f>J9*K9</f>
        <v>134398</v>
      </c>
      <c r="M9" s="43"/>
    </row>
    <row r="10" spans="1:13" ht="43.25" customHeight="1">
      <c r="B10" s="44" t="s">
        <v>190</v>
      </c>
      <c r="C10" s="45"/>
      <c r="D10" s="46"/>
      <c r="E10" s="47"/>
      <c r="F10" s="46"/>
      <c r="G10" s="48">
        <f t="shared" ref="G10:G13" si="1">D10</f>
        <v>0</v>
      </c>
      <c r="H10" s="44" t="s">
        <v>190</v>
      </c>
      <c r="I10" s="50">
        <f t="shared" si="0"/>
        <v>0</v>
      </c>
      <c r="J10" s="48">
        <f t="shared" ref="J10:J13" si="2">ROUNDDOWN(D10,0)</f>
        <v>0</v>
      </c>
      <c r="K10" s="51">
        <f t="shared" si="0"/>
        <v>0</v>
      </c>
      <c r="L10" s="52">
        <f>J10*K10</f>
        <v>0</v>
      </c>
      <c r="M10" s="43"/>
    </row>
    <row r="11" spans="1:13" s="53" customFormat="1" ht="73.25" customHeight="1">
      <c r="B11" s="44" t="s">
        <v>125</v>
      </c>
      <c r="C11" s="45"/>
      <c r="D11" s="46"/>
      <c r="E11" s="47"/>
      <c r="F11" s="54"/>
      <c r="G11" s="48">
        <f t="shared" si="1"/>
        <v>0</v>
      </c>
      <c r="H11" s="44" t="s">
        <v>125</v>
      </c>
      <c r="I11" s="50">
        <f t="shared" si="0"/>
        <v>0</v>
      </c>
      <c r="J11" s="48">
        <f t="shared" si="2"/>
        <v>0</v>
      </c>
      <c r="K11" s="51">
        <f>E11</f>
        <v>0</v>
      </c>
      <c r="L11" s="52">
        <f>J11*K11</f>
        <v>0</v>
      </c>
      <c r="M11" s="55"/>
    </row>
    <row r="12" spans="1:13" s="53" customFormat="1" ht="41.25" customHeight="1">
      <c r="B12" s="44" t="s">
        <v>191</v>
      </c>
      <c r="C12" s="45"/>
      <c r="D12" s="46"/>
      <c r="E12" s="47"/>
      <c r="F12" s="56"/>
      <c r="G12" s="48">
        <f t="shared" si="1"/>
        <v>0</v>
      </c>
      <c r="H12" s="44" t="s">
        <v>191</v>
      </c>
      <c r="I12" s="50">
        <f>C12</f>
        <v>0</v>
      </c>
      <c r="J12" s="48">
        <f t="shared" si="2"/>
        <v>0</v>
      </c>
      <c r="K12" s="51">
        <f>E12</f>
        <v>0</v>
      </c>
      <c r="L12" s="52">
        <f>J12*K12</f>
        <v>0</v>
      </c>
      <c r="M12" s="55"/>
    </row>
    <row r="13" spans="1:13" s="53" customFormat="1" ht="41.25" customHeight="1">
      <c r="B13" s="44" t="s">
        <v>192</v>
      </c>
      <c r="C13" s="45">
        <v>11</v>
      </c>
      <c r="D13" s="46">
        <v>5263</v>
      </c>
      <c r="E13" s="47">
        <v>44</v>
      </c>
      <c r="F13" s="56"/>
      <c r="G13" s="48">
        <f t="shared" si="1"/>
        <v>5263</v>
      </c>
      <c r="H13" s="44" t="s">
        <v>192</v>
      </c>
      <c r="I13" s="50">
        <f>C13</f>
        <v>11</v>
      </c>
      <c r="J13" s="48">
        <f t="shared" si="2"/>
        <v>5263</v>
      </c>
      <c r="K13" s="51">
        <f>E13</f>
        <v>44</v>
      </c>
      <c r="L13" s="52">
        <f>J13*K13</f>
        <v>231572</v>
      </c>
      <c r="M13" s="55"/>
    </row>
    <row r="14" spans="1:13" s="53" customFormat="1" ht="40.25" customHeight="1" thickBot="1">
      <c r="B14" s="181"/>
      <c r="C14" s="182"/>
      <c r="D14" s="182"/>
      <c r="E14" s="182"/>
      <c r="F14" s="182"/>
      <c r="G14" s="183"/>
      <c r="H14" s="184" t="s">
        <v>120</v>
      </c>
      <c r="I14" s="185"/>
      <c r="J14" s="185"/>
      <c r="K14" s="185"/>
      <c r="L14" s="57">
        <f>'【2.0％超部分算定シート】（別紙３）'!I5+'【2.0％超部分算定シート】（別紙３）'!I6+'【2.0％超部分算定シート】（別紙３）'!I7</f>
        <v>30000</v>
      </c>
      <c r="M14" s="55"/>
    </row>
    <row r="15" spans="1:13" ht="73.5" customHeight="1">
      <c r="A15" s="186" t="s">
        <v>126</v>
      </c>
      <c r="B15" s="186"/>
      <c r="C15" s="186"/>
      <c r="D15" s="186"/>
      <c r="E15" s="186"/>
      <c r="F15" s="186"/>
      <c r="G15" s="186"/>
      <c r="H15" s="186"/>
      <c r="I15" s="186"/>
      <c r="J15" s="186"/>
      <c r="K15" s="186"/>
      <c r="L15" s="58"/>
      <c r="M15" s="43"/>
    </row>
    <row r="16" spans="1:13" ht="32.549999999999997" customHeight="1" thickBot="1">
      <c r="A16" s="187" t="s">
        <v>150</v>
      </c>
      <c r="B16" s="187"/>
      <c r="C16" s="187"/>
      <c r="D16" s="187"/>
      <c r="E16" s="187"/>
      <c r="F16" s="59"/>
      <c r="G16" s="60"/>
      <c r="H16" s="59"/>
      <c r="I16" s="61"/>
      <c r="J16" s="61"/>
      <c r="K16" s="61"/>
      <c r="L16" s="61"/>
      <c r="M16" s="43"/>
    </row>
    <row r="17" spans="1:13" ht="65.45" customHeight="1">
      <c r="A17" s="62" t="s">
        <v>94</v>
      </c>
      <c r="B17" s="129" t="s">
        <v>49</v>
      </c>
      <c r="C17" s="130" t="s">
        <v>51</v>
      </c>
      <c r="D17" s="130" t="s">
        <v>187</v>
      </c>
      <c r="E17" s="130" t="s">
        <v>188</v>
      </c>
      <c r="F17" s="130" t="s">
        <v>116</v>
      </c>
      <c r="G17" s="130" t="s">
        <v>117</v>
      </c>
      <c r="H17" s="131" t="str">
        <f>B17</f>
        <v>賃金改善の内容</v>
      </c>
      <c r="I17" s="132" t="s">
        <v>118</v>
      </c>
      <c r="J17" s="127" t="s">
        <v>193</v>
      </c>
      <c r="K17" s="40" t="s">
        <v>194</v>
      </c>
      <c r="L17" s="42" t="s">
        <v>119</v>
      </c>
      <c r="M17" s="38"/>
    </row>
    <row r="18" spans="1:13" ht="58.05" customHeight="1">
      <c r="A18" s="179" t="s">
        <v>128</v>
      </c>
      <c r="B18" s="44" t="s">
        <v>189</v>
      </c>
      <c r="C18" s="45">
        <v>3</v>
      </c>
      <c r="D18" s="46">
        <v>8066</v>
      </c>
      <c r="E18" s="47">
        <v>6</v>
      </c>
      <c r="F18" s="46">
        <v>8066</v>
      </c>
      <c r="G18" s="48">
        <f>D18</f>
        <v>8066</v>
      </c>
      <c r="H18" s="44" t="s">
        <v>189</v>
      </c>
      <c r="I18" s="133">
        <f t="shared" ref="I18:I20" si="3">C18</f>
        <v>3</v>
      </c>
      <c r="J18" s="128">
        <f>ROUNDDOWN(D18,0)</f>
        <v>8066</v>
      </c>
      <c r="K18" s="51">
        <f t="shared" ref="K18:K19" si="4">E18</f>
        <v>6</v>
      </c>
      <c r="L18" s="52">
        <f t="shared" ref="L18:L37" si="5">J18*K18</f>
        <v>48396</v>
      </c>
      <c r="M18" s="43"/>
    </row>
    <row r="19" spans="1:13" ht="41.25" customHeight="1">
      <c r="A19" s="179"/>
      <c r="B19" s="44" t="s">
        <v>190</v>
      </c>
      <c r="C19" s="45"/>
      <c r="D19" s="46"/>
      <c r="E19" s="47"/>
      <c r="F19" s="46"/>
      <c r="G19" s="48">
        <f t="shared" ref="G19:G22" si="6">D19</f>
        <v>0</v>
      </c>
      <c r="H19" s="44" t="s">
        <v>190</v>
      </c>
      <c r="I19" s="133">
        <f t="shared" si="3"/>
        <v>0</v>
      </c>
      <c r="J19" s="128">
        <f t="shared" ref="J19:J22" si="7">ROUNDDOWN(D19,0)</f>
        <v>0</v>
      </c>
      <c r="K19" s="51">
        <f t="shared" si="4"/>
        <v>0</v>
      </c>
      <c r="L19" s="52">
        <f t="shared" si="5"/>
        <v>0</v>
      </c>
      <c r="M19" s="43"/>
    </row>
    <row r="20" spans="1:13" ht="70.25" customHeight="1">
      <c r="A20" s="179"/>
      <c r="B20" s="44" t="s">
        <v>125</v>
      </c>
      <c r="C20" s="45"/>
      <c r="D20" s="46"/>
      <c r="E20" s="47"/>
      <c r="F20" s="54"/>
      <c r="G20" s="48">
        <f t="shared" si="6"/>
        <v>0</v>
      </c>
      <c r="H20" s="44" t="s">
        <v>125</v>
      </c>
      <c r="I20" s="133">
        <f t="shared" si="3"/>
        <v>0</v>
      </c>
      <c r="J20" s="128">
        <f t="shared" si="7"/>
        <v>0</v>
      </c>
      <c r="K20" s="51">
        <f>E20</f>
        <v>0</v>
      </c>
      <c r="L20" s="52">
        <f t="shared" si="5"/>
        <v>0</v>
      </c>
      <c r="M20" s="43"/>
    </row>
    <row r="21" spans="1:13" s="53" customFormat="1" ht="56.45" customHeight="1">
      <c r="A21" s="179"/>
      <c r="B21" s="44" t="s">
        <v>191</v>
      </c>
      <c r="C21" s="45"/>
      <c r="D21" s="46"/>
      <c r="E21" s="47"/>
      <c r="F21" s="56"/>
      <c r="G21" s="48">
        <f t="shared" si="6"/>
        <v>0</v>
      </c>
      <c r="H21" s="44" t="s">
        <v>191</v>
      </c>
      <c r="I21" s="133">
        <f>C21</f>
        <v>0</v>
      </c>
      <c r="J21" s="128">
        <f t="shared" si="7"/>
        <v>0</v>
      </c>
      <c r="K21" s="51">
        <f>E21</f>
        <v>0</v>
      </c>
      <c r="L21" s="52">
        <f t="shared" si="5"/>
        <v>0</v>
      </c>
      <c r="M21" s="55"/>
    </row>
    <row r="22" spans="1:13" ht="49.8" customHeight="1" thickBot="1">
      <c r="A22" s="179"/>
      <c r="B22" s="140" t="s">
        <v>192</v>
      </c>
      <c r="C22" s="141">
        <v>3</v>
      </c>
      <c r="D22" s="142">
        <v>7166</v>
      </c>
      <c r="E22" s="143">
        <v>12</v>
      </c>
      <c r="F22" s="144"/>
      <c r="G22" s="145">
        <f t="shared" si="6"/>
        <v>7166</v>
      </c>
      <c r="H22" s="140" t="s">
        <v>192</v>
      </c>
      <c r="I22" s="146">
        <f>C22</f>
        <v>3</v>
      </c>
      <c r="J22" s="147">
        <f t="shared" si="7"/>
        <v>7166</v>
      </c>
      <c r="K22" s="148">
        <f>E22</f>
        <v>12</v>
      </c>
      <c r="L22" s="149">
        <f t="shared" si="5"/>
        <v>85992</v>
      </c>
      <c r="M22" s="43"/>
    </row>
    <row r="23" spans="1:13" ht="55.25" customHeight="1">
      <c r="A23" s="188" t="s">
        <v>149</v>
      </c>
      <c r="B23" s="150" t="s">
        <v>189</v>
      </c>
      <c r="C23" s="151">
        <v>5</v>
      </c>
      <c r="D23" s="152">
        <v>5880</v>
      </c>
      <c r="E23" s="153">
        <v>10</v>
      </c>
      <c r="F23" s="152"/>
      <c r="G23" s="154">
        <f>D23</f>
        <v>5880</v>
      </c>
      <c r="H23" s="150" t="s">
        <v>189</v>
      </c>
      <c r="I23" s="155">
        <f t="shared" ref="I23:I25" si="8">C23</f>
        <v>5</v>
      </c>
      <c r="J23" s="154">
        <f>ROUNDDOWN(D23,0)</f>
        <v>5880</v>
      </c>
      <c r="K23" s="156">
        <f t="shared" ref="K23:K24" si="9">E23</f>
        <v>10</v>
      </c>
      <c r="L23" s="157">
        <f t="shared" si="5"/>
        <v>58800</v>
      </c>
      <c r="M23" s="43"/>
    </row>
    <row r="24" spans="1:13" ht="63" customHeight="1">
      <c r="A24" s="179"/>
      <c r="B24" s="44" t="s">
        <v>190</v>
      </c>
      <c r="C24" s="45"/>
      <c r="D24" s="46"/>
      <c r="E24" s="47"/>
      <c r="F24" s="46"/>
      <c r="G24" s="48">
        <f t="shared" ref="G24:G27" si="10">D24</f>
        <v>0</v>
      </c>
      <c r="H24" s="44" t="s">
        <v>190</v>
      </c>
      <c r="I24" s="50">
        <f t="shared" si="8"/>
        <v>0</v>
      </c>
      <c r="J24" s="48">
        <f t="shared" ref="J24:J27" si="11">ROUNDDOWN(D24,0)</f>
        <v>0</v>
      </c>
      <c r="K24" s="51">
        <f t="shared" si="9"/>
        <v>0</v>
      </c>
      <c r="L24" s="52">
        <f t="shared" si="5"/>
        <v>0</v>
      </c>
      <c r="M24" s="43"/>
    </row>
    <row r="25" spans="1:13" s="53" customFormat="1" ht="71.45" customHeight="1">
      <c r="A25" s="179"/>
      <c r="B25" s="44" t="s">
        <v>125</v>
      </c>
      <c r="C25" s="45"/>
      <c r="D25" s="46"/>
      <c r="E25" s="47"/>
      <c r="F25" s="54"/>
      <c r="G25" s="48">
        <f t="shared" si="10"/>
        <v>0</v>
      </c>
      <c r="H25" s="44" t="s">
        <v>125</v>
      </c>
      <c r="I25" s="50">
        <f t="shared" si="8"/>
        <v>0</v>
      </c>
      <c r="J25" s="48">
        <f t="shared" si="11"/>
        <v>0</v>
      </c>
      <c r="K25" s="51">
        <f>E25</f>
        <v>0</v>
      </c>
      <c r="L25" s="52">
        <f t="shared" si="5"/>
        <v>0</v>
      </c>
      <c r="M25" s="55"/>
    </row>
    <row r="26" spans="1:13" ht="73.8" customHeight="1">
      <c r="A26" s="179"/>
      <c r="B26" s="44" t="s">
        <v>191</v>
      </c>
      <c r="C26" s="45"/>
      <c r="D26" s="46"/>
      <c r="E26" s="47"/>
      <c r="F26" s="56"/>
      <c r="G26" s="48">
        <f t="shared" si="10"/>
        <v>0</v>
      </c>
      <c r="H26" s="44" t="s">
        <v>191</v>
      </c>
      <c r="I26" s="50">
        <f>C26</f>
        <v>0</v>
      </c>
      <c r="J26" s="48">
        <f t="shared" si="11"/>
        <v>0</v>
      </c>
      <c r="K26" s="51">
        <f>E26</f>
        <v>0</v>
      </c>
      <c r="L26" s="52">
        <f t="shared" si="5"/>
        <v>0</v>
      </c>
      <c r="M26" s="43"/>
    </row>
    <row r="27" spans="1:13" ht="45" customHeight="1" thickBot="1">
      <c r="A27" s="180"/>
      <c r="B27" s="134" t="s">
        <v>192</v>
      </c>
      <c r="C27" s="135">
        <v>5</v>
      </c>
      <c r="D27" s="136">
        <v>4660</v>
      </c>
      <c r="E27" s="137">
        <v>20</v>
      </c>
      <c r="F27" s="138"/>
      <c r="G27" s="139">
        <f t="shared" si="10"/>
        <v>4660</v>
      </c>
      <c r="H27" s="134" t="s">
        <v>192</v>
      </c>
      <c r="I27" s="158">
        <f>C27</f>
        <v>5</v>
      </c>
      <c r="J27" s="139">
        <f t="shared" si="11"/>
        <v>4660</v>
      </c>
      <c r="K27" s="159">
        <f>E27</f>
        <v>20</v>
      </c>
      <c r="L27" s="57">
        <f t="shared" si="5"/>
        <v>93200</v>
      </c>
      <c r="M27" s="43"/>
    </row>
    <row r="28" spans="1:13" ht="41.25" customHeight="1">
      <c r="A28" s="178" t="s">
        <v>130</v>
      </c>
      <c r="B28" s="150" t="s">
        <v>189</v>
      </c>
      <c r="C28" s="151">
        <v>2</v>
      </c>
      <c r="D28" s="152">
        <v>4800</v>
      </c>
      <c r="E28" s="153">
        <v>4</v>
      </c>
      <c r="F28" s="152">
        <v>4800</v>
      </c>
      <c r="G28" s="154">
        <f>D28</f>
        <v>4800</v>
      </c>
      <c r="H28" s="150" t="s">
        <v>189</v>
      </c>
      <c r="I28" s="155">
        <f t="shared" ref="I28:I30" si="12">C28</f>
        <v>2</v>
      </c>
      <c r="J28" s="154">
        <f>ROUNDDOWN(D28,0)</f>
        <v>4800</v>
      </c>
      <c r="K28" s="156">
        <f t="shared" ref="K28:K29" si="13">E28</f>
        <v>4</v>
      </c>
      <c r="L28" s="157">
        <f t="shared" si="5"/>
        <v>19200</v>
      </c>
      <c r="M28" s="43"/>
    </row>
    <row r="29" spans="1:13" s="53" customFormat="1" ht="41.25" customHeight="1">
      <c r="A29" s="179"/>
      <c r="B29" s="44" t="s">
        <v>190</v>
      </c>
      <c r="C29" s="45"/>
      <c r="D29" s="46"/>
      <c r="E29" s="47"/>
      <c r="F29" s="46"/>
      <c r="G29" s="48">
        <f t="shared" ref="G29:G32" si="14">D29</f>
        <v>0</v>
      </c>
      <c r="H29" s="44" t="s">
        <v>190</v>
      </c>
      <c r="I29" s="50">
        <f t="shared" si="12"/>
        <v>0</v>
      </c>
      <c r="J29" s="48">
        <f t="shared" ref="J29:J32" si="15">ROUNDDOWN(D29,0)</f>
        <v>0</v>
      </c>
      <c r="K29" s="51">
        <f t="shared" si="13"/>
        <v>0</v>
      </c>
      <c r="L29" s="52">
        <f t="shared" si="5"/>
        <v>0</v>
      </c>
      <c r="M29" s="55"/>
    </row>
    <row r="30" spans="1:13" ht="73.5" customHeight="1">
      <c r="A30" s="179"/>
      <c r="B30" s="44" t="s">
        <v>125</v>
      </c>
      <c r="C30" s="45"/>
      <c r="D30" s="46"/>
      <c r="E30" s="47"/>
      <c r="F30" s="54"/>
      <c r="G30" s="48">
        <f t="shared" si="14"/>
        <v>0</v>
      </c>
      <c r="H30" s="44" t="s">
        <v>125</v>
      </c>
      <c r="I30" s="50">
        <f t="shared" si="12"/>
        <v>0</v>
      </c>
      <c r="J30" s="48">
        <f t="shared" si="15"/>
        <v>0</v>
      </c>
      <c r="K30" s="51">
        <f>E30</f>
        <v>0</v>
      </c>
      <c r="L30" s="52">
        <f t="shared" si="5"/>
        <v>0</v>
      </c>
      <c r="M30" s="43"/>
    </row>
    <row r="31" spans="1:13" ht="41.25" customHeight="1">
      <c r="A31" s="179"/>
      <c r="B31" s="44" t="s">
        <v>191</v>
      </c>
      <c r="C31" s="45"/>
      <c r="D31" s="46"/>
      <c r="E31" s="47"/>
      <c r="F31" s="56"/>
      <c r="G31" s="48">
        <f t="shared" si="14"/>
        <v>0</v>
      </c>
      <c r="H31" s="44" t="s">
        <v>191</v>
      </c>
      <c r="I31" s="50">
        <f>C31</f>
        <v>0</v>
      </c>
      <c r="J31" s="48">
        <f t="shared" si="15"/>
        <v>0</v>
      </c>
      <c r="K31" s="51">
        <f>E31</f>
        <v>0</v>
      </c>
      <c r="L31" s="52">
        <f t="shared" si="5"/>
        <v>0</v>
      </c>
      <c r="M31" s="43"/>
    </row>
    <row r="32" spans="1:13" ht="41.25" customHeight="1" thickBot="1">
      <c r="A32" s="180"/>
      <c r="B32" s="134" t="s">
        <v>192</v>
      </c>
      <c r="C32" s="135">
        <v>2</v>
      </c>
      <c r="D32" s="136">
        <v>4150</v>
      </c>
      <c r="E32" s="137">
        <v>8</v>
      </c>
      <c r="F32" s="138"/>
      <c r="G32" s="139">
        <f t="shared" si="14"/>
        <v>4150</v>
      </c>
      <c r="H32" s="134" t="s">
        <v>192</v>
      </c>
      <c r="I32" s="158">
        <f>C32</f>
        <v>2</v>
      </c>
      <c r="J32" s="139">
        <f t="shared" si="15"/>
        <v>4150</v>
      </c>
      <c r="K32" s="159">
        <f>E32</f>
        <v>8</v>
      </c>
      <c r="L32" s="57">
        <f t="shared" si="5"/>
        <v>33200</v>
      </c>
      <c r="M32" s="43"/>
    </row>
    <row r="33" spans="1:13" s="53" customFormat="1" ht="41.25" customHeight="1">
      <c r="A33" s="178" t="s">
        <v>129</v>
      </c>
      <c r="B33" s="150" t="s">
        <v>189</v>
      </c>
      <c r="C33" s="151">
        <v>1</v>
      </c>
      <c r="D33" s="152">
        <v>4000</v>
      </c>
      <c r="E33" s="153">
        <v>2</v>
      </c>
      <c r="F33" s="152">
        <v>4000</v>
      </c>
      <c r="G33" s="154">
        <f>D33</f>
        <v>4000</v>
      </c>
      <c r="H33" s="150" t="s">
        <v>189</v>
      </c>
      <c r="I33" s="155">
        <f t="shared" ref="I33:I35" si="16">C33</f>
        <v>1</v>
      </c>
      <c r="J33" s="154">
        <f>ROUNDDOWN(D33,0)</f>
        <v>4000</v>
      </c>
      <c r="K33" s="156">
        <f t="shared" ref="K33:K34" si="17">E33</f>
        <v>2</v>
      </c>
      <c r="L33" s="157">
        <f t="shared" si="5"/>
        <v>8000</v>
      </c>
      <c r="M33" s="55"/>
    </row>
    <row r="34" spans="1:13" ht="73.5" customHeight="1">
      <c r="A34" s="179"/>
      <c r="B34" s="44" t="s">
        <v>190</v>
      </c>
      <c r="C34" s="45"/>
      <c r="D34" s="46"/>
      <c r="E34" s="47"/>
      <c r="F34" s="46"/>
      <c r="G34" s="48">
        <f t="shared" ref="G34:G37" si="18">D34</f>
        <v>0</v>
      </c>
      <c r="H34" s="44" t="s">
        <v>190</v>
      </c>
      <c r="I34" s="50">
        <f t="shared" si="16"/>
        <v>0</v>
      </c>
      <c r="J34" s="48">
        <f t="shared" ref="J34:J37" si="19">ROUNDDOWN(D34,0)</f>
        <v>0</v>
      </c>
      <c r="K34" s="51">
        <f t="shared" si="17"/>
        <v>0</v>
      </c>
      <c r="L34" s="52">
        <f t="shared" si="5"/>
        <v>0</v>
      </c>
      <c r="M34" s="43"/>
    </row>
    <row r="35" spans="1:13" ht="78" customHeight="1">
      <c r="A35" s="179"/>
      <c r="B35" s="44" t="s">
        <v>125</v>
      </c>
      <c r="C35" s="45"/>
      <c r="D35" s="46"/>
      <c r="E35" s="47"/>
      <c r="F35" s="54"/>
      <c r="G35" s="48">
        <f t="shared" si="18"/>
        <v>0</v>
      </c>
      <c r="H35" s="44" t="s">
        <v>125</v>
      </c>
      <c r="I35" s="50">
        <f t="shared" si="16"/>
        <v>0</v>
      </c>
      <c r="J35" s="48">
        <f t="shared" si="19"/>
        <v>0</v>
      </c>
      <c r="K35" s="51">
        <f>E35</f>
        <v>0</v>
      </c>
      <c r="L35" s="52">
        <f t="shared" si="5"/>
        <v>0</v>
      </c>
      <c r="M35" s="43"/>
    </row>
    <row r="36" spans="1:13" ht="41.25" customHeight="1">
      <c r="A36" s="179"/>
      <c r="B36" s="44" t="s">
        <v>191</v>
      </c>
      <c r="C36" s="45"/>
      <c r="D36" s="46"/>
      <c r="E36" s="47"/>
      <c r="F36" s="56"/>
      <c r="G36" s="48">
        <f t="shared" si="18"/>
        <v>0</v>
      </c>
      <c r="H36" s="44" t="s">
        <v>191</v>
      </c>
      <c r="I36" s="50">
        <f>C36</f>
        <v>0</v>
      </c>
      <c r="J36" s="48">
        <f t="shared" si="19"/>
        <v>0</v>
      </c>
      <c r="K36" s="51">
        <f>E36</f>
        <v>0</v>
      </c>
      <c r="L36" s="52">
        <f t="shared" si="5"/>
        <v>0</v>
      </c>
      <c r="M36" s="43"/>
    </row>
    <row r="37" spans="1:13" s="53" customFormat="1" ht="41.25" customHeight="1" thickBot="1">
      <c r="A37" s="180"/>
      <c r="B37" s="134" t="s">
        <v>192</v>
      </c>
      <c r="C37" s="135">
        <v>1</v>
      </c>
      <c r="D37" s="136">
        <v>4800</v>
      </c>
      <c r="E37" s="137">
        <v>4</v>
      </c>
      <c r="F37" s="138"/>
      <c r="G37" s="139">
        <f t="shared" si="18"/>
        <v>4800</v>
      </c>
      <c r="H37" s="134" t="s">
        <v>192</v>
      </c>
      <c r="I37" s="158">
        <f>C37</f>
        <v>1</v>
      </c>
      <c r="J37" s="139">
        <f t="shared" si="19"/>
        <v>4800</v>
      </c>
      <c r="K37" s="159">
        <f>E37</f>
        <v>4</v>
      </c>
      <c r="L37" s="57">
        <f t="shared" si="5"/>
        <v>19200</v>
      </c>
      <c r="M37" s="55"/>
    </row>
    <row r="38" spans="1:13" ht="73.5" customHeight="1">
      <c r="M38" s="43"/>
    </row>
    <row r="39" spans="1:13" ht="41.25" customHeight="1">
      <c r="M39" s="43"/>
    </row>
    <row r="40" spans="1:13" ht="41.25" customHeight="1">
      <c r="A40" s="34" t="s">
        <v>127</v>
      </c>
      <c r="M40" s="43"/>
    </row>
    <row r="41" spans="1:13" s="53" customFormat="1" ht="41.25" customHeight="1">
      <c r="A41" s="34" t="s">
        <v>128</v>
      </c>
      <c r="B41" s="34"/>
      <c r="C41" s="63"/>
      <c r="D41" s="63"/>
      <c r="E41" s="63"/>
      <c r="F41" s="63"/>
      <c r="G41" s="63"/>
      <c r="H41" s="34"/>
      <c r="I41" s="34"/>
      <c r="J41" s="63"/>
      <c r="K41" s="63"/>
      <c r="L41" s="63"/>
      <c r="M41" s="55"/>
    </row>
    <row r="42" spans="1:13" ht="73.5" customHeight="1">
      <c r="A42" s="34" t="s">
        <v>129</v>
      </c>
      <c r="M42" s="43"/>
    </row>
    <row r="43" spans="1:13" ht="41.25" customHeight="1">
      <c r="A43" s="34" t="s">
        <v>130</v>
      </c>
      <c r="M43" s="43"/>
    </row>
    <row r="44" spans="1:13" ht="41.25" customHeight="1">
      <c r="A44" s="34" t="s">
        <v>131</v>
      </c>
      <c r="M44" s="43"/>
    </row>
    <row r="45" spans="1:13" ht="41.25" customHeight="1">
      <c r="A45" s="34" t="s">
        <v>132</v>
      </c>
      <c r="M45" s="43"/>
    </row>
    <row r="46" spans="1:13" s="53" customFormat="1" ht="41.25" customHeight="1">
      <c r="A46" s="64" t="s">
        <v>133</v>
      </c>
      <c r="B46" s="34"/>
      <c r="C46" s="63"/>
      <c r="D46" s="63"/>
      <c r="E46" s="63"/>
      <c r="F46" s="63"/>
      <c r="G46" s="63"/>
      <c r="H46" s="34"/>
      <c r="I46" s="34"/>
      <c r="J46" s="63"/>
      <c r="K46" s="63"/>
      <c r="L46" s="63"/>
      <c r="M46" s="55"/>
    </row>
    <row r="47" spans="1:13" ht="73.5" customHeight="1">
      <c r="A47" s="65" t="s">
        <v>134</v>
      </c>
      <c r="M47" s="43"/>
    </row>
    <row r="48" spans="1:13" ht="41.25" customHeight="1">
      <c r="A48" s="64" t="s">
        <v>135</v>
      </c>
      <c r="M48" s="43"/>
    </row>
    <row r="49" spans="1:13" ht="41.25" customHeight="1">
      <c r="A49" s="64" t="s">
        <v>136</v>
      </c>
      <c r="M49" s="43"/>
    </row>
    <row r="50" spans="1:13" s="53" customFormat="1" ht="41.25" customHeight="1">
      <c r="A50" s="34" t="s">
        <v>137</v>
      </c>
      <c r="B50" s="34"/>
      <c r="C50" s="63"/>
      <c r="D50" s="63"/>
      <c r="E50" s="63"/>
      <c r="F50" s="63"/>
      <c r="G50" s="63"/>
      <c r="H50" s="34"/>
      <c r="I50" s="34"/>
      <c r="J50" s="63"/>
      <c r="K50" s="63"/>
      <c r="L50" s="63"/>
      <c r="M50" s="55"/>
    </row>
    <row r="51" spans="1:13" ht="73.5" customHeight="1">
      <c r="M51" s="43"/>
    </row>
    <row r="52" spans="1:13" ht="41.25" customHeight="1">
      <c r="M52" s="43"/>
    </row>
    <row r="53" spans="1:13" ht="41.25" customHeight="1">
      <c r="M53" s="43"/>
    </row>
    <row r="54" spans="1:13" s="53" customFormat="1" ht="41.25" customHeight="1">
      <c r="A54" s="34"/>
      <c r="B54" s="34"/>
      <c r="C54" s="63"/>
      <c r="D54" s="63"/>
      <c r="E54" s="63"/>
      <c r="F54" s="63"/>
      <c r="G54" s="63"/>
      <c r="H54" s="34"/>
      <c r="I54" s="34"/>
      <c r="J54" s="63"/>
      <c r="K54" s="63"/>
      <c r="L54" s="63"/>
      <c r="M54" s="55"/>
    </row>
    <row r="55" spans="1:13" ht="73.5" customHeight="1">
      <c r="M55" s="43"/>
    </row>
    <row r="56" spans="1:13" ht="41.25" customHeight="1">
      <c r="M56" s="43"/>
    </row>
    <row r="57" spans="1:13" ht="41.25" customHeight="1">
      <c r="M57" s="43"/>
    </row>
    <row r="58" spans="1:13" s="53" customFormat="1" ht="41.25" customHeight="1">
      <c r="A58" s="34"/>
      <c r="B58" s="34"/>
      <c r="C58" s="63"/>
      <c r="D58" s="63"/>
      <c r="E58" s="63"/>
      <c r="F58" s="63"/>
      <c r="G58" s="63"/>
      <c r="H58" s="34"/>
      <c r="I58" s="34"/>
      <c r="J58" s="63"/>
      <c r="K58" s="63"/>
      <c r="L58" s="63"/>
      <c r="M58" s="55"/>
    </row>
    <row r="59" spans="1:13" ht="73.5" customHeight="1">
      <c r="M59" s="43"/>
    </row>
    <row r="60" spans="1:13" ht="41.25" customHeight="1">
      <c r="M60" s="43"/>
    </row>
    <row r="61" spans="1:13" ht="41.25" customHeight="1">
      <c r="M61" s="43"/>
    </row>
    <row r="62" spans="1:13" s="53" customFormat="1" ht="41.25" customHeight="1">
      <c r="A62" s="34"/>
      <c r="B62" s="34"/>
      <c r="C62" s="63"/>
      <c r="D62" s="63"/>
      <c r="E62" s="63"/>
      <c r="F62" s="63"/>
      <c r="G62" s="63"/>
      <c r="H62" s="34"/>
      <c r="I62" s="34"/>
      <c r="J62" s="63"/>
      <c r="K62" s="63"/>
      <c r="L62" s="63"/>
      <c r="M62" s="55"/>
    </row>
    <row r="63" spans="1:13" ht="73.5" customHeight="1">
      <c r="M63" s="43"/>
    </row>
    <row r="64" spans="1:13" ht="41.25" customHeight="1">
      <c r="M64" s="43"/>
    </row>
    <row r="65" spans="1:13" ht="41.25" customHeight="1">
      <c r="M65" s="43"/>
    </row>
    <row r="66" spans="1:13" s="53" customFormat="1" ht="41.25" customHeight="1">
      <c r="A66" s="34"/>
      <c r="B66" s="34"/>
      <c r="C66" s="63"/>
      <c r="D66" s="63"/>
      <c r="E66" s="63"/>
      <c r="F66" s="63"/>
      <c r="G66" s="63"/>
      <c r="H66" s="34"/>
      <c r="I66" s="34"/>
      <c r="J66" s="63"/>
      <c r="K66" s="63"/>
      <c r="L66" s="63"/>
      <c r="M66" s="55"/>
    </row>
    <row r="67" spans="1:13" ht="73.5" customHeight="1">
      <c r="M67" s="43"/>
    </row>
    <row r="68" spans="1:13" ht="41.25" customHeight="1">
      <c r="M68" s="43"/>
    </row>
    <row r="69" spans="1:13" ht="41.25" customHeight="1">
      <c r="M69" s="43"/>
    </row>
    <row r="70" spans="1:13" s="53" customFormat="1" ht="41.25" customHeight="1">
      <c r="A70" s="34"/>
      <c r="B70" s="34"/>
      <c r="C70" s="63"/>
      <c r="D70" s="63"/>
      <c r="E70" s="63"/>
      <c r="F70" s="63"/>
      <c r="G70" s="63"/>
      <c r="H70" s="34"/>
      <c r="I70" s="34"/>
      <c r="J70" s="63"/>
      <c r="K70" s="63"/>
      <c r="L70" s="63"/>
      <c r="M70" s="55"/>
    </row>
    <row r="71" spans="1:13" ht="73.5" customHeight="1">
      <c r="M71" s="43"/>
    </row>
    <row r="72" spans="1:13" ht="41.25" customHeight="1">
      <c r="M72" s="43"/>
    </row>
    <row r="73" spans="1:13" ht="41.25" customHeight="1">
      <c r="M73" s="43"/>
    </row>
    <row r="74" spans="1:13" s="53" customFormat="1" ht="41.25" customHeight="1">
      <c r="A74" s="34"/>
      <c r="B74" s="34"/>
      <c r="C74" s="63"/>
      <c r="D74" s="63"/>
      <c r="E74" s="63"/>
      <c r="F74" s="63"/>
      <c r="G74" s="63"/>
      <c r="H74" s="34"/>
      <c r="I74" s="34"/>
      <c r="J74" s="63"/>
      <c r="K74" s="63"/>
      <c r="L74" s="63"/>
      <c r="M74" s="55"/>
    </row>
    <row r="75" spans="1:13" ht="73.5" customHeight="1">
      <c r="M75" s="43"/>
    </row>
    <row r="76" spans="1:13" ht="41.25" customHeight="1">
      <c r="M76" s="43"/>
    </row>
    <row r="77" spans="1:13" ht="41.25" customHeight="1">
      <c r="M77" s="43"/>
    </row>
    <row r="78" spans="1:13" s="53" customFormat="1" ht="41.25" customHeight="1">
      <c r="A78" s="34"/>
      <c r="B78" s="34"/>
      <c r="C78" s="63"/>
      <c r="D78" s="63"/>
      <c r="E78" s="63"/>
      <c r="F78" s="63"/>
      <c r="G78" s="63"/>
      <c r="H78" s="34"/>
      <c r="I78" s="34"/>
      <c r="J78" s="63"/>
      <c r="K78" s="63"/>
      <c r="L78" s="63"/>
      <c r="M78" s="55"/>
    </row>
    <row r="79" spans="1:13" ht="73.5" customHeight="1">
      <c r="M79" s="43"/>
    </row>
    <row r="82" ht="20" customHeight="1"/>
    <row r="83" ht="20" customHeight="1"/>
    <row r="84" ht="20" customHeight="1"/>
    <row r="85" ht="20" customHeight="1"/>
    <row r="86" ht="20" customHeight="1"/>
    <row r="87" ht="42.6"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sheetData>
  <mergeCells count="14">
    <mergeCell ref="F2:I2"/>
    <mergeCell ref="B3:C3"/>
    <mergeCell ref="F3:H3"/>
    <mergeCell ref="F4:H4"/>
    <mergeCell ref="B7:G7"/>
    <mergeCell ref="H7:L7"/>
    <mergeCell ref="A28:A32"/>
    <mergeCell ref="A33:A37"/>
    <mergeCell ref="B14:G14"/>
    <mergeCell ref="H14:K14"/>
    <mergeCell ref="A15:K15"/>
    <mergeCell ref="A16:E16"/>
    <mergeCell ref="A18:A22"/>
    <mergeCell ref="A23:A27"/>
  </mergeCells>
  <phoneticPr fontId="36"/>
  <conditionalFormatting sqref="B9:G9 I9:L9 H9:H10 B10:F10 I10 G10:G13 J10:J13">
    <cfRule type="expression" dxfId="11" priority="26">
      <formula>$F$3="×"</formula>
    </cfRule>
  </conditionalFormatting>
  <conditionalFormatting sqref="B18:G18 I18:L18 H18:H19 B19:F19 I19 G19:G22">
    <cfRule type="expression" dxfId="10" priority="8">
      <formula>$F$3="×"</formula>
    </cfRule>
  </conditionalFormatting>
  <conditionalFormatting sqref="B23:G23 I23:L23 H23:H24 B24:F24 I24 G24:G27">
    <cfRule type="expression" dxfId="9" priority="6">
      <formula>$F$3="×"</formula>
    </cfRule>
  </conditionalFormatting>
  <conditionalFormatting sqref="B28:G28 I28:L28 H28:H29 B29:F29 I29 G29:G32">
    <cfRule type="expression" dxfId="8" priority="4">
      <formula>$F$3="×"</formula>
    </cfRule>
  </conditionalFormatting>
  <conditionalFormatting sqref="B33:G33 I33:L33 H33:H34 B34:F34 I34 G34:G37">
    <cfRule type="expression" dxfId="7" priority="2">
      <formula>$F$3="×"</formula>
    </cfRule>
  </conditionalFormatting>
  <conditionalFormatting sqref="H16:I16">
    <cfRule type="expression" dxfId="6" priority="27">
      <formula>$H$2="×"</formula>
    </cfRule>
  </conditionalFormatting>
  <conditionalFormatting sqref="J19:L22 B20:E20 H20:I22 B21:F22">
    <cfRule type="expression" dxfId="5" priority="7">
      <formula>$F$3="×"</formula>
    </cfRule>
  </conditionalFormatting>
  <conditionalFormatting sqref="J24:L27 B25:E25 H25:I27 B26:F27">
    <cfRule type="expression" dxfId="4" priority="5">
      <formula>$F$3="×"</formula>
    </cfRule>
  </conditionalFormatting>
  <conditionalFormatting sqref="J29:L32 B30:E30 H30:I32 B31:F32">
    <cfRule type="expression" dxfId="3" priority="3">
      <formula>$F$3="×"</formula>
    </cfRule>
  </conditionalFormatting>
  <conditionalFormatting sqref="J34:L37 B35:E35 H35:I37 B36:F37">
    <cfRule type="expression" dxfId="2" priority="1">
      <formula>$F$3="×"</formula>
    </cfRule>
  </conditionalFormatting>
  <conditionalFormatting sqref="K10:L11 B11:E11 H11:I13 B12:F13 K12:K13 L12:L14 B14 H14 A15">
    <cfRule type="expression" dxfId="1" priority="25">
      <formula>$F$3="×"</formula>
    </cfRule>
  </conditionalFormatting>
  <dataValidations count="1">
    <dataValidation type="list" allowBlank="1" showInputMessage="1" showErrorMessage="1" sqref="A18:A37" xr:uid="{EC113734-12F9-4B44-B864-702229DCDC18}">
      <formula1>$A$40:$A$50</formula1>
    </dataValidation>
  </dataValidations>
  <printOptions horizontalCentered="1"/>
  <pageMargins left="0.23622047244094491" right="0.23622047244094491" top="0.74803149606299213" bottom="0.74803149606299213" header="0.31496062992125984" footer="0.31496062992125984"/>
  <pageSetup paperSize="9" scale="44" fitToHeight="0" orientation="landscape" r:id="rId1"/>
  <rowBreaks count="1" manualBreakCount="1">
    <brk id="22" max="16383" man="1"/>
  </rowBreaks>
  <colBreaks count="1" manualBreakCount="1">
    <brk id="1" max="3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E733-59E2-47F0-94DE-5F2B382084D0}">
  <sheetPr>
    <tabColor rgb="FFFF0000"/>
    <pageSetUpPr fitToPage="1"/>
  </sheetPr>
  <dimension ref="A1:N11"/>
  <sheetViews>
    <sheetView view="pageBreakPreview" zoomScale="81" zoomScaleNormal="100" zoomScaleSheetLayoutView="81" workbookViewId="0">
      <selection activeCell="N15" sqref="N15:AM17"/>
    </sheetView>
  </sheetViews>
  <sheetFormatPr defaultColWidth="9" defaultRowHeight="12.75"/>
  <cols>
    <col min="1" max="1" width="52.19921875" style="70" customWidth="1"/>
    <col min="2" max="2" width="28.796875" style="70" customWidth="1"/>
    <col min="3" max="3" width="20" style="73" customWidth="1"/>
    <col min="4" max="6" width="15.1328125" style="73" customWidth="1"/>
    <col min="7" max="7" width="19.46484375" style="73" customWidth="1"/>
    <col min="8" max="8" width="24.19921875" style="73" customWidth="1"/>
    <col min="9" max="9" width="19.796875" style="73" customWidth="1"/>
    <col min="10" max="10" width="22.1328125" style="73" customWidth="1"/>
    <col min="11" max="12" width="18.19921875" style="73" customWidth="1"/>
    <col min="13" max="13" width="42.1328125" style="70" customWidth="1"/>
    <col min="14" max="14" width="187.19921875" style="69" customWidth="1"/>
    <col min="15" max="20" width="14.6640625" style="70" customWidth="1"/>
    <col min="21" max="21" width="18.86328125" style="70" customWidth="1"/>
    <col min="22" max="22" width="9" style="70"/>
    <col min="23" max="29" width="9" style="70" customWidth="1"/>
    <col min="30" max="16384" width="9" style="70"/>
  </cols>
  <sheetData>
    <row r="1" spans="1:14" ht="132" customHeight="1"/>
    <row r="2" spans="1:14" ht="105.6" customHeight="1">
      <c r="A2" s="66" t="s">
        <v>111</v>
      </c>
      <c r="B2" s="195" t="s">
        <v>138</v>
      </c>
      <c r="C2" s="195"/>
      <c r="D2" s="195"/>
      <c r="E2" s="195"/>
      <c r="F2" s="195"/>
      <c r="G2" s="195"/>
      <c r="H2" s="195"/>
      <c r="I2" s="195"/>
      <c r="J2" s="67"/>
      <c r="K2" s="67"/>
      <c r="L2" s="67"/>
      <c r="M2" s="68"/>
    </row>
    <row r="3" spans="1:14" ht="32.450000000000003" customHeight="1">
      <c r="A3" s="196" t="s">
        <v>121</v>
      </c>
      <c r="B3" s="197"/>
      <c r="C3" s="197"/>
      <c r="D3" s="197"/>
      <c r="E3" s="197"/>
      <c r="F3" s="197"/>
      <c r="G3" s="197"/>
      <c r="H3" s="197"/>
      <c r="I3" s="198" t="s">
        <v>50</v>
      </c>
      <c r="J3" s="70"/>
      <c r="K3" s="70"/>
      <c r="L3" s="70"/>
      <c r="N3" s="71"/>
    </row>
    <row r="4" spans="1:14" ht="72.75" customHeight="1">
      <c r="A4" s="41" t="s">
        <v>122</v>
      </c>
      <c r="B4" s="40" t="s">
        <v>52</v>
      </c>
      <c r="C4" s="40" t="s">
        <v>53</v>
      </c>
      <c r="D4" s="40" t="s">
        <v>54</v>
      </c>
      <c r="E4" s="40" t="s">
        <v>55</v>
      </c>
      <c r="F4" s="40" t="s">
        <v>56</v>
      </c>
      <c r="G4" s="40" t="s">
        <v>57</v>
      </c>
      <c r="H4" s="40" t="s">
        <v>58</v>
      </c>
      <c r="I4" s="199"/>
      <c r="J4" s="70"/>
      <c r="K4" s="70"/>
      <c r="L4" s="70"/>
      <c r="N4" s="72"/>
    </row>
    <row r="5" spans="1:14" ht="84.75" customHeight="1">
      <c r="A5" s="49" t="s">
        <v>123</v>
      </c>
      <c r="B5" s="46">
        <v>200000</v>
      </c>
      <c r="C5" s="46">
        <v>5000</v>
      </c>
      <c r="D5" s="3">
        <f>C5/B5</f>
        <v>2.5000000000000001E-2</v>
      </c>
      <c r="E5" s="4">
        <f>(D5-0.02)*B5</f>
        <v>1000.0000000000002</v>
      </c>
      <c r="F5" s="5">
        <v>1000</v>
      </c>
      <c r="G5" s="26">
        <v>6</v>
      </c>
      <c r="H5" s="6">
        <v>5</v>
      </c>
      <c r="I5" s="48">
        <f>F5*G5*H5</f>
        <v>30000</v>
      </c>
      <c r="J5" s="70"/>
      <c r="K5" s="70"/>
      <c r="L5" s="70"/>
      <c r="N5" s="72"/>
    </row>
    <row r="6" spans="1:14" ht="85.25" customHeight="1">
      <c r="A6" s="49" t="s">
        <v>124</v>
      </c>
      <c r="B6" s="46"/>
      <c r="C6" s="46"/>
      <c r="D6" s="3" t="e">
        <f>C6/B6</f>
        <v>#DIV/0!</v>
      </c>
      <c r="E6" s="4" t="e">
        <f>(D6-0.02)*B6</f>
        <v>#DIV/0!</v>
      </c>
      <c r="F6" s="5"/>
      <c r="G6" s="26"/>
      <c r="H6" s="6"/>
      <c r="I6" s="48">
        <f>F6*G6*H6</f>
        <v>0</v>
      </c>
      <c r="J6" s="70"/>
      <c r="K6" s="70"/>
      <c r="L6" s="70"/>
      <c r="N6" s="72"/>
    </row>
    <row r="7" spans="1:14" ht="75.599999999999994" customHeight="1">
      <c r="A7" s="49" t="s">
        <v>195</v>
      </c>
      <c r="B7" s="200"/>
      <c r="C7" s="201"/>
      <c r="D7" s="201"/>
      <c r="E7" s="201"/>
      <c r="F7" s="201"/>
      <c r="G7" s="201"/>
      <c r="H7" s="201"/>
      <c r="I7" s="46"/>
      <c r="J7" s="70"/>
      <c r="K7" s="70"/>
      <c r="L7" s="70"/>
      <c r="N7" s="71"/>
    </row>
    <row r="8" spans="1:14" ht="63" customHeight="1">
      <c r="A8" s="202" t="s">
        <v>139</v>
      </c>
      <c r="B8" s="203"/>
      <c r="C8" s="203"/>
      <c r="D8" s="203"/>
      <c r="E8" s="203"/>
      <c r="F8" s="203"/>
      <c r="G8" s="203"/>
      <c r="H8" s="203"/>
      <c r="I8" s="203"/>
      <c r="J8" s="70"/>
      <c r="K8" s="70"/>
      <c r="L8" s="70"/>
      <c r="N8" s="71"/>
    </row>
    <row r="9" spans="1:14" ht="84.75" customHeight="1">
      <c r="C9" s="70"/>
      <c r="D9" s="70"/>
      <c r="E9" s="70"/>
      <c r="F9" s="70"/>
      <c r="G9" s="70"/>
      <c r="H9" s="70"/>
      <c r="I9" s="70"/>
      <c r="J9" s="70"/>
      <c r="K9" s="70"/>
      <c r="L9" s="70"/>
      <c r="N9" s="72"/>
    </row>
    <row r="10" spans="1:14" ht="84.75" customHeight="1">
      <c r="C10" s="70"/>
      <c r="D10" s="70"/>
      <c r="E10" s="70"/>
      <c r="F10" s="70"/>
      <c r="G10" s="70"/>
      <c r="H10" s="70"/>
      <c r="I10" s="70"/>
      <c r="J10" s="70"/>
      <c r="K10" s="70"/>
      <c r="L10" s="70"/>
      <c r="N10" s="72"/>
    </row>
    <row r="11" spans="1:14" ht="84.75" customHeight="1">
      <c r="C11" s="70"/>
      <c r="D11" s="70"/>
      <c r="E11" s="70"/>
      <c r="F11" s="70"/>
      <c r="G11" s="70"/>
      <c r="H11" s="70"/>
      <c r="I11" s="70"/>
      <c r="J11" s="70"/>
      <c r="K11" s="70"/>
      <c r="L11" s="70"/>
      <c r="N11" s="72"/>
    </row>
  </sheetData>
  <mergeCells count="5">
    <mergeCell ref="B2:I2"/>
    <mergeCell ref="A3:H3"/>
    <mergeCell ref="I3:I4"/>
    <mergeCell ref="B7:H7"/>
    <mergeCell ref="A8:I8"/>
  </mergeCells>
  <phoneticPr fontId="36"/>
  <conditionalFormatting sqref="A5:H6 I5:I7 A7:B7">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9E840-7F96-46F8-97BD-6A11F7A3B47C}">
  <dimension ref="A1:M32"/>
  <sheetViews>
    <sheetView view="pageBreakPreview" zoomScale="85" zoomScaleNormal="100" zoomScaleSheetLayoutView="85" workbookViewId="0">
      <selection activeCell="P20" sqref="P20"/>
    </sheetView>
  </sheetViews>
  <sheetFormatPr defaultColWidth="8.86328125" defaultRowHeight="12.75"/>
  <cols>
    <col min="1" max="1" width="5" style="75" customWidth="1"/>
    <col min="2" max="2" width="12" style="75" customWidth="1"/>
    <col min="3" max="3" width="22.796875" style="75" customWidth="1"/>
    <col min="4" max="5" width="11.86328125" style="75" customWidth="1"/>
    <col min="6" max="11" width="9.6640625" style="75" customWidth="1"/>
    <col min="12" max="16384" width="8.86328125" style="75"/>
  </cols>
  <sheetData>
    <row r="1" spans="1:13">
      <c r="A1" s="231" t="s">
        <v>151</v>
      </c>
      <c r="B1" s="231"/>
      <c r="C1" s="231"/>
      <c r="D1" s="231"/>
      <c r="E1" s="231"/>
      <c r="F1" s="231"/>
      <c r="G1" s="231"/>
      <c r="H1" s="231"/>
      <c r="I1" s="231"/>
      <c r="J1" s="231"/>
      <c r="K1" s="231"/>
    </row>
    <row r="2" spans="1:13" ht="6" customHeight="1">
      <c r="A2" s="76"/>
      <c r="B2" s="76"/>
      <c r="C2" s="76"/>
      <c r="D2" s="76"/>
      <c r="E2" s="76"/>
      <c r="F2" s="76"/>
      <c r="G2" s="76"/>
      <c r="H2" s="76"/>
      <c r="I2" s="76"/>
      <c r="J2" s="76"/>
      <c r="K2" s="76"/>
      <c r="L2" s="77"/>
      <c r="M2" s="77"/>
    </row>
    <row r="3" spans="1:13">
      <c r="A3" s="232" t="s">
        <v>152</v>
      </c>
      <c r="B3" s="232"/>
      <c r="C3" s="232"/>
      <c r="D3" s="232"/>
      <c r="E3" s="232"/>
      <c r="F3" s="232"/>
      <c r="G3" s="232"/>
      <c r="H3" s="232"/>
      <c r="I3" s="232"/>
      <c r="J3" s="232"/>
      <c r="K3" s="232"/>
      <c r="L3" s="77"/>
      <c r="M3" s="77"/>
    </row>
    <row r="4" spans="1:13" ht="6" customHeight="1">
      <c r="A4" s="76"/>
      <c r="B4" s="76"/>
      <c r="C4" s="76"/>
      <c r="D4" s="76"/>
      <c r="E4" s="76"/>
      <c r="F4" s="76"/>
      <c r="G4" s="76"/>
      <c r="H4" s="76"/>
      <c r="I4" s="76"/>
      <c r="J4" s="76"/>
      <c r="K4" s="76"/>
      <c r="L4" s="77"/>
      <c r="M4" s="77"/>
    </row>
    <row r="5" spans="1:13" ht="6" customHeight="1" thickBot="1">
      <c r="A5" s="76"/>
      <c r="B5" s="76"/>
      <c r="C5" s="76"/>
      <c r="D5" s="76"/>
      <c r="E5" s="76"/>
      <c r="F5" s="76"/>
      <c r="G5" s="76"/>
      <c r="H5" s="76"/>
      <c r="I5" s="76"/>
      <c r="J5" s="76"/>
      <c r="K5" s="76"/>
      <c r="L5" s="77"/>
      <c r="M5" s="77"/>
    </row>
    <row r="6" spans="1:13" ht="18" customHeight="1">
      <c r="A6" s="211" t="s">
        <v>153</v>
      </c>
      <c r="B6" s="214" t="s">
        <v>0</v>
      </c>
      <c r="C6" s="217" t="s">
        <v>154</v>
      </c>
      <c r="D6" s="220" t="s">
        <v>155</v>
      </c>
      <c r="E6" s="220" t="s">
        <v>156</v>
      </c>
      <c r="F6" s="223" t="s">
        <v>157</v>
      </c>
      <c r="G6" s="224"/>
      <c r="H6" s="224"/>
      <c r="I6" s="224"/>
      <c r="J6" s="224"/>
      <c r="K6" s="225"/>
      <c r="L6" s="77"/>
      <c r="M6" s="77"/>
    </row>
    <row r="7" spans="1:13">
      <c r="A7" s="212"/>
      <c r="B7" s="215"/>
      <c r="C7" s="218"/>
      <c r="D7" s="221"/>
      <c r="E7" s="221"/>
      <c r="F7" s="78" t="s">
        <v>158</v>
      </c>
      <c r="G7" s="79" t="s">
        <v>159</v>
      </c>
      <c r="H7" s="79" t="s">
        <v>160</v>
      </c>
      <c r="I7" s="79" t="s">
        <v>161</v>
      </c>
      <c r="J7" s="79" t="s">
        <v>162</v>
      </c>
      <c r="K7" s="80" t="s">
        <v>163</v>
      </c>
      <c r="L7" s="77"/>
      <c r="M7" s="77"/>
    </row>
    <row r="8" spans="1:13" ht="9.6" customHeight="1" thickBot="1">
      <c r="A8" s="213"/>
      <c r="B8" s="216"/>
      <c r="C8" s="219"/>
      <c r="D8" s="222"/>
      <c r="E8" s="222"/>
      <c r="F8" s="226" t="s">
        <v>164</v>
      </c>
      <c r="G8" s="227"/>
      <c r="H8" s="227"/>
      <c r="I8" s="227"/>
      <c r="J8" s="233" t="s">
        <v>165</v>
      </c>
      <c r="K8" s="230"/>
      <c r="L8" s="77"/>
      <c r="M8" s="77"/>
    </row>
    <row r="9" spans="1:13" ht="13.5" thickTop="1" thickBot="1">
      <c r="A9" s="81">
        <v>1</v>
      </c>
      <c r="B9" s="82" t="s">
        <v>166</v>
      </c>
      <c r="C9" s="83" t="s">
        <v>167</v>
      </c>
      <c r="D9" s="84">
        <v>6</v>
      </c>
      <c r="E9" s="85">
        <f>SUM(F9:K9)</f>
        <v>53300</v>
      </c>
      <c r="F9" s="86">
        <v>8000</v>
      </c>
      <c r="G9" s="87">
        <v>8600</v>
      </c>
      <c r="H9" s="87">
        <v>8800</v>
      </c>
      <c r="I9" s="87">
        <v>8900</v>
      </c>
      <c r="J9" s="88">
        <v>9400</v>
      </c>
      <c r="K9" s="89">
        <v>9600</v>
      </c>
      <c r="L9" s="126"/>
      <c r="M9" s="77"/>
    </row>
    <row r="10" spans="1:13" ht="13.5" thickTop="1" thickBot="1">
      <c r="A10" s="90">
        <v>2</v>
      </c>
      <c r="B10" s="91" t="s">
        <v>168</v>
      </c>
      <c r="C10" s="83" t="s">
        <v>167</v>
      </c>
      <c r="D10" s="92">
        <v>6</v>
      </c>
      <c r="E10" s="93">
        <f t="shared" ref="E10:E14" si="0">SUM(F10:K10)</f>
        <v>44500</v>
      </c>
      <c r="F10" s="86">
        <v>7000</v>
      </c>
      <c r="G10" s="87">
        <v>7200</v>
      </c>
      <c r="H10" s="87">
        <v>7400</v>
      </c>
      <c r="I10" s="87">
        <v>7600</v>
      </c>
      <c r="J10" s="88">
        <v>7600</v>
      </c>
      <c r="K10" s="89">
        <v>7700</v>
      </c>
      <c r="L10" s="126"/>
      <c r="M10" s="77"/>
    </row>
    <row r="11" spans="1:13" ht="13.5" thickTop="1" thickBot="1">
      <c r="A11" s="90">
        <v>3</v>
      </c>
      <c r="B11" s="91" t="s">
        <v>169</v>
      </c>
      <c r="C11" s="83" t="s">
        <v>170</v>
      </c>
      <c r="D11" s="92">
        <v>6</v>
      </c>
      <c r="E11" s="93">
        <f t="shared" si="0"/>
        <v>34500</v>
      </c>
      <c r="F11" s="94">
        <v>4800</v>
      </c>
      <c r="G11" s="95">
        <v>5200</v>
      </c>
      <c r="H11" s="95">
        <v>5500</v>
      </c>
      <c r="I11" s="95">
        <v>5900</v>
      </c>
      <c r="J11" s="96">
        <v>6400</v>
      </c>
      <c r="K11" s="97">
        <v>6700</v>
      </c>
      <c r="L11" s="126"/>
      <c r="M11" s="77"/>
    </row>
    <row r="12" spans="1:13" ht="13.5" thickTop="1" thickBot="1">
      <c r="A12" s="90">
        <v>4</v>
      </c>
      <c r="B12" s="91" t="s">
        <v>171</v>
      </c>
      <c r="C12" s="83" t="s">
        <v>170</v>
      </c>
      <c r="D12" s="92">
        <v>6</v>
      </c>
      <c r="E12" s="93">
        <f t="shared" si="0"/>
        <v>31300</v>
      </c>
      <c r="F12" s="94">
        <v>4600</v>
      </c>
      <c r="G12" s="95">
        <v>4600</v>
      </c>
      <c r="H12" s="95">
        <v>5000</v>
      </c>
      <c r="I12" s="95">
        <v>5400</v>
      </c>
      <c r="J12" s="96">
        <v>5700</v>
      </c>
      <c r="K12" s="97">
        <v>6000</v>
      </c>
      <c r="L12" s="126"/>
      <c r="M12" s="77"/>
    </row>
    <row r="13" spans="1:13" ht="13.5" thickTop="1" thickBot="1">
      <c r="A13" s="90">
        <v>5</v>
      </c>
      <c r="B13" s="91" t="s">
        <v>172</v>
      </c>
      <c r="C13" s="98" t="s">
        <v>173</v>
      </c>
      <c r="D13" s="92">
        <v>6</v>
      </c>
      <c r="E13" s="93">
        <f t="shared" si="0"/>
        <v>28200</v>
      </c>
      <c r="F13" s="94">
        <v>4200</v>
      </c>
      <c r="G13" s="95">
        <v>4400</v>
      </c>
      <c r="H13" s="95">
        <v>4600</v>
      </c>
      <c r="I13" s="95">
        <v>4600</v>
      </c>
      <c r="J13" s="96">
        <v>5200</v>
      </c>
      <c r="K13" s="97">
        <v>5200</v>
      </c>
      <c r="L13" s="126"/>
      <c r="M13" s="77"/>
    </row>
    <row r="14" spans="1:13" ht="13.5" thickTop="1" thickBot="1">
      <c r="A14" s="99">
        <v>6</v>
      </c>
      <c r="B14" s="100" t="s">
        <v>174</v>
      </c>
      <c r="C14" s="101" t="s">
        <v>173</v>
      </c>
      <c r="D14" s="102">
        <v>6</v>
      </c>
      <c r="E14" s="103">
        <f t="shared" si="0"/>
        <v>24200</v>
      </c>
      <c r="F14" s="104">
        <v>3600</v>
      </c>
      <c r="G14" s="105">
        <v>3800</v>
      </c>
      <c r="H14" s="105">
        <v>3900</v>
      </c>
      <c r="I14" s="105">
        <v>4100</v>
      </c>
      <c r="J14" s="106">
        <v>4200</v>
      </c>
      <c r="K14" s="107">
        <v>4600</v>
      </c>
      <c r="L14" s="126"/>
      <c r="M14" s="77"/>
    </row>
    <row r="15" spans="1:13" ht="6" customHeight="1">
      <c r="A15" s="76"/>
      <c r="B15" s="76"/>
      <c r="C15" s="76"/>
      <c r="D15" s="76"/>
      <c r="E15" s="76"/>
      <c r="F15" s="76"/>
      <c r="G15" s="76"/>
      <c r="H15" s="76"/>
      <c r="I15" s="76"/>
      <c r="J15" s="76"/>
      <c r="K15" s="76"/>
      <c r="L15" s="77"/>
      <c r="M15" s="77"/>
    </row>
    <row r="16" spans="1:13" ht="6" customHeight="1">
      <c r="A16" s="76"/>
      <c r="B16" s="76"/>
      <c r="C16" s="76"/>
      <c r="D16" s="76"/>
      <c r="E16" s="76"/>
      <c r="F16" s="76"/>
      <c r="G16" s="76"/>
      <c r="H16" s="76"/>
      <c r="I16" s="76"/>
      <c r="J16" s="76"/>
      <c r="K16" s="76"/>
      <c r="L16" s="77"/>
      <c r="M16" s="77"/>
    </row>
    <row r="17" spans="1:13">
      <c r="A17" s="210" t="s">
        <v>175</v>
      </c>
      <c r="B17" s="210"/>
      <c r="C17" s="210"/>
      <c r="D17" s="210"/>
      <c r="E17" s="210"/>
      <c r="F17" s="210"/>
      <c r="G17" s="210"/>
      <c r="H17" s="210"/>
      <c r="I17" s="210"/>
      <c r="J17" s="210"/>
      <c r="K17" s="210"/>
      <c r="L17" s="77"/>
      <c r="M17" s="77"/>
    </row>
    <row r="18" spans="1:13" ht="6" customHeight="1" thickBot="1">
      <c r="A18" s="76"/>
      <c r="B18" s="76"/>
      <c r="C18" s="76"/>
      <c r="D18" s="76"/>
      <c r="E18" s="76"/>
      <c r="F18" s="76"/>
      <c r="G18" s="76"/>
      <c r="H18" s="76"/>
      <c r="I18" s="76"/>
      <c r="J18" s="76"/>
      <c r="K18" s="76"/>
      <c r="L18" s="77"/>
      <c r="M18" s="77"/>
    </row>
    <row r="19" spans="1:13" ht="18" customHeight="1">
      <c r="A19" s="211" t="s">
        <v>153</v>
      </c>
      <c r="B19" s="214" t="s">
        <v>0</v>
      </c>
      <c r="C19" s="217" t="s">
        <v>154</v>
      </c>
      <c r="D19" s="220" t="s">
        <v>155</v>
      </c>
      <c r="E19" s="220" t="s">
        <v>156</v>
      </c>
      <c r="F19" s="223" t="s">
        <v>157</v>
      </c>
      <c r="G19" s="224"/>
      <c r="H19" s="224"/>
      <c r="I19" s="224"/>
      <c r="J19" s="224"/>
      <c r="K19" s="225"/>
      <c r="L19" s="77"/>
      <c r="M19" s="77"/>
    </row>
    <row r="20" spans="1:13">
      <c r="A20" s="212"/>
      <c r="B20" s="215"/>
      <c r="C20" s="218"/>
      <c r="D20" s="221"/>
      <c r="E20" s="221"/>
      <c r="F20" s="78" t="s">
        <v>158</v>
      </c>
      <c r="G20" s="79" t="s">
        <v>159</v>
      </c>
      <c r="H20" s="79" t="s">
        <v>160</v>
      </c>
      <c r="I20" s="79" t="s">
        <v>161</v>
      </c>
      <c r="J20" s="79" t="s">
        <v>162</v>
      </c>
      <c r="K20" s="80" t="s">
        <v>163</v>
      </c>
      <c r="L20" s="77"/>
      <c r="M20" s="77"/>
    </row>
    <row r="21" spans="1:13" ht="9.6" customHeight="1" thickBot="1">
      <c r="A21" s="213"/>
      <c r="B21" s="216"/>
      <c r="C21" s="219"/>
      <c r="D21" s="222"/>
      <c r="E21" s="222"/>
      <c r="F21" s="226" t="s">
        <v>164</v>
      </c>
      <c r="G21" s="227"/>
      <c r="H21" s="227"/>
      <c r="I21" s="228"/>
      <c r="J21" s="229" t="s">
        <v>176</v>
      </c>
      <c r="K21" s="230"/>
      <c r="L21" s="77"/>
      <c r="M21" s="77"/>
    </row>
    <row r="22" spans="1:13" ht="13.5" thickTop="1" thickBot="1">
      <c r="A22" s="108">
        <v>1</v>
      </c>
      <c r="B22" s="109" t="s">
        <v>177</v>
      </c>
      <c r="C22" s="110" t="s">
        <v>167</v>
      </c>
      <c r="D22" s="111">
        <v>6</v>
      </c>
      <c r="E22" s="112">
        <f>SUM(F22:K22)</f>
        <v>36600</v>
      </c>
      <c r="F22" s="86">
        <v>5200</v>
      </c>
      <c r="G22" s="87">
        <v>5300</v>
      </c>
      <c r="H22" s="87">
        <v>5800</v>
      </c>
      <c r="I22" s="87">
        <v>6200</v>
      </c>
      <c r="J22" s="88">
        <v>6500</v>
      </c>
      <c r="K22" s="89">
        <v>7600</v>
      </c>
      <c r="L22" s="126"/>
      <c r="M22" s="77"/>
    </row>
    <row r="23" spans="1:13" ht="13.5" thickTop="1" thickBot="1">
      <c r="A23" s="113">
        <v>2</v>
      </c>
      <c r="B23" s="114" t="s">
        <v>178</v>
      </c>
      <c r="C23" s="110" t="s">
        <v>170</v>
      </c>
      <c r="D23" s="115">
        <v>6</v>
      </c>
      <c r="E23" s="116">
        <f t="shared" ref="E23:E27" si="1">SUM(F23:K23)</f>
        <v>32400</v>
      </c>
      <c r="F23" s="94">
        <v>4000</v>
      </c>
      <c r="G23" s="95">
        <v>4500</v>
      </c>
      <c r="H23" s="95">
        <v>5000</v>
      </c>
      <c r="I23" s="95">
        <v>5700</v>
      </c>
      <c r="J23" s="96">
        <v>6500</v>
      </c>
      <c r="K23" s="97">
        <v>6700</v>
      </c>
      <c r="L23" s="126"/>
      <c r="M23" s="77"/>
    </row>
    <row r="24" spans="1:13" ht="13.5" thickTop="1" thickBot="1">
      <c r="A24" s="113">
        <v>3</v>
      </c>
      <c r="B24" s="114" t="s">
        <v>179</v>
      </c>
      <c r="C24" s="110" t="s">
        <v>170</v>
      </c>
      <c r="D24" s="115">
        <v>6</v>
      </c>
      <c r="E24" s="116">
        <f t="shared" si="1"/>
        <v>28500</v>
      </c>
      <c r="F24" s="94">
        <v>3800</v>
      </c>
      <c r="G24" s="95">
        <v>4200</v>
      </c>
      <c r="H24" s="95">
        <v>4500</v>
      </c>
      <c r="I24" s="95">
        <v>4900</v>
      </c>
      <c r="J24" s="96">
        <v>5400</v>
      </c>
      <c r="K24" s="97">
        <v>5700</v>
      </c>
      <c r="L24" s="126"/>
      <c r="M24" s="77"/>
    </row>
    <row r="25" spans="1:13" ht="13.5" thickTop="1" thickBot="1">
      <c r="A25" s="113">
        <v>4</v>
      </c>
      <c r="B25" s="114" t="s">
        <v>180</v>
      </c>
      <c r="C25" s="110" t="s">
        <v>170</v>
      </c>
      <c r="D25" s="115">
        <v>6</v>
      </c>
      <c r="E25" s="116">
        <f t="shared" si="1"/>
        <v>25300</v>
      </c>
      <c r="F25" s="94">
        <v>3600</v>
      </c>
      <c r="G25" s="95">
        <v>3600</v>
      </c>
      <c r="H25" s="95">
        <v>4000</v>
      </c>
      <c r="I25" s="95">
        <v>4400</v>
      </c>
      <c r="J25" s="96">
        <v>4700</v>
      </c>
      <c r="K25" s="97">
        <v>5000</v>
      </c>
      <c r="L25" s="126"/>
      <c r="M25" s="77"/>
    </row>
    <row r="26" spans="1:13" ht="13.5" thickTop="1" thickBot="1">
      <c r="A26" s="113">
        <v>5</v>
      </c>
      <c r="B26" s="114" t="s">
        <v>181</v>
      </c>
      <c r="C26" s="117" t="s">
        <v>182</v>
      </c>
      <c r="D26" s="115">
        <v>4</v>
      </c>
      <c r="E26" s="116">
        <f t="shared" si="1"/>
        <v>19200</v>
      </c>
      <c r="F26" s="94">
        <v>4400</v>
      </c>
      <c r="G26" s="95">
        <v>4700</v>
      </c>
      <c r="H26" s="95">
        <v>4800</v>
      </c>
      <c r="I26" s="95">
        <v>5300</v>
      </c>
      <c r="J26" s="96">
        <v>0</v>
      </c>
      <c r="K26" s="97">
        <v>0</v>
      </c>
      <c r="L26" s="126"/>
      <c r="M26" s="77"/>
    </row>
    <row r="27" spans="1:13" ht="13.5" thickTop="1" thickBot="1">
      <c r="A27" s="118">
        <v>6</v>
      </c>
      <c r="B27" s="119" t="s">
        <v>183</v>
      </c>
      <c r="C27" s="120" t="s">
        <v>184</v>
      </c>
      <c r="D27" s="121">
        <v>2</v>
      </c>
      <c r="E27" s="122">
        <f t="shared" si="1"/>
        <v>8000</v>
      </c>
      <c r="F27" s="104">
        <v>0</v>
      </c>
      <c r="G27" s="105">
        <v>0</v>
      </c>
      <c r="H27" s="105">
        <v>0</v>
      </c>
      <c r="I27" s="105">
        <v>0</v>
      </c>
      <c r="J27" s="106">
        <v>4000</v>
      </c>
      <c r="K27" s="107">
        <v>4000</v>
      </c>
      <c r="L27" s="126"/>
      <c r="M27" s="77"/>
    </row>
    <row r="28" spans="1:13" ht="6" customHeight="1">
      <c r="A28" s="76"/>
      <c r="B28" s="76"/>
      <c r="C28" s="76"/>
      <c r="D28" s="76"/>
      <c r="E28" s="76"/>
      <c r="F28" s="76"/>
      <c r="G28" s="76"/>
      <c r="H28" s="76"/>
      <c r="I28" s="76"/>
      <c r="J28" s="76"/>
      <c r="K28" s="76"/>
      <c r="L28" s="77"/>
      <c r="M28" s="77"/>
    </row>
    <row r="29" spans="1:13">
      <c r="A29" s="123"/>
      <c r="F29" s="123"/>
      <c r="G29" s="123"/>
      <c r="H29" s="123"/>
      <c r="I29" s="123"/>
      <c r="J29" s="123"/>
      <c r="K29" s="123"/>
    </row>
    <row r="30" spans="1:13" ht="13.15" thickBot="1">
      <c r="A30" s="123"/>
      <c r="F30" s="123"/>
      <c r="G30" s="123"/>
      <c r="H30" s="123"/>
      <c r="I30" s="123"/>
      <c r="J30" s="123"/>
      <c r="K30" s="123"/>
    </row>
    <row r="31" spans="1:13" ht="13.15" thickBot="1">
      <c r="B31" s="204" t="s">
        <v>185</v>
      </c>
      <c r="C31" s="205"/>
      <c r="D31" s="206"/>
      <c r="E31" s="124">
        <f>ROUNDDOWN((SUM(J9:K14,J22:K25,J27:K27))/22,0)</f>
        <v>6109</v>
      </c>
    </row>
    <row r="32" spans="1:13" ht="13.15" thickBot="1">
      <c r="B32" s="207" t="s">
        <v>186</v>
      </c>
      <c r="C32" s="208"/>
      <c r="D32" s="209"/>
      <c r="E32" s="125">
        <f>ROUNDDOWN((SUM(F9:I14,F22:I26))/44,0)</f>
        <v>5263</v>
      </c>
    </row>
  </sheetData>
  <mergeCells count="21">
    <mergeCell ref="A1:K1"/>
    <mergeCell ref="A3:K3"/>
    <mergeCell ref="A6:A8"/>
    <mergeCell ref="B6:B8"/>
    <mergeCell ref="C6:C8"/>
    <mergeCell ref="D6:D8"/>
    <mergeCell ref="E6:E8"/>
    <mergeCell ref="F6:K6"/>
    <mergeCell ref="F8:I8"/>
    <mergeCell ref="J8:K8"/>
    <mergeCell ref="B31:D31"/>
    <mergeCell ref="B32:D32"/>
    <mergeCell ref="A17:K17"/>
    <mergeCell ref="A19:A21"/>
    <mergeCell ref="B19:B21"/>
    <mergeCell ref="C19:C21"/>
    <mergeCell ref="D19:D21"/>
    <mergeCell ref="E19:E21"/>
    <mergeCell ref="F19:K19"/>
    <mergeCell ref="F21:I21"/>
    <mergeCell ref="J21:K21"/>
  </mergeCells>
  <phoneticPr fontId="36"/>
  <pageMargins left="0.7" right="0.7" top="0.75" bottom="0.75" header="0.3" footer="0.3"/>
  <pageSetup paperSize="9" scale="6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2.75"/>
  <cols>
    <col min="1" max="16384" width="9" style="1"/>
  </cols>
  <sheetData>
    <row r="1" spans="1:2">
      <c r="A1" s="1" t="s">
        <v>1</v>
      </c>
    </row>
    <row r="2" spans="1:2">
      <c r="A2" s="1" t="s">
        <v>2</v>
      </c>
      <c r="B2" s="1">
        <v>1</v>
      </c>
    </row>
    <row r="3" spans="1:2">
      <c r="A3" s="1" t="s">
        <v>3</v>
      </c>
      <c r="B3" s="1">
        <v>2</v>
      </c>
    </row>
    <row r="4" spans="1:2">
      <c r="A4" s="1" t="s">
        <v>4</v>
      </c>
      <c r="B4" s="1">
        <v>3</v>
      </c>
    </row>
    <row r="5" spans="1:2">
      <c r="A5" s="1" t="s">
        <v>5</v>
      </c>
      <c r="B5" s="1">
        <v>4</v>
      </c>
    </row>
    <row r="6" spans="1:2">
      <c r="A6" s="1" t="s">
        <v>6</v>
      </c>
      <c r="B6" s="1">
        <v>5</v>
      </c>
    </row>
    <row r="7" spans="1:2">
      <c r="A7" s="1" t="s">
        <v>7</v>
      </c>
      <c r="B7" s="1">
        <v>6</v>
      </c>
    </row>
    <row r="8" spans="1:2">
      <c r="A8" s="1" t="s">
        <v>8</v>
      </c>
      <c r="B8" s="1">
        <v>7</v>
      </c>
    </row>
    <row r="9" spans="1:2">
      <c r="A9" s="1" t="s">
        <v>9</v>
      </c>
      <c r="B9" s="1">
        <v>8</v>
      </c>
    </row>
    <row r="10" spans="1:2">
      <c r="A10" s="1" t="s">
        <v>10</v>
      </c>
      <c r="B10" s="1">
        <v>9</v>
      </c>
    </row>
    <row r="11" spans="1:2">
      <c r="A11" s="1" t="s">
        <v>11</v>
      </c>
      <c r="B11" s="1">
        <v>10</v>
      </c>
    </row>
    <row r="12" spans="1:2">
      <c r="A12" s="1" t="s">
        <v>12</v>
      </c>
      <c r="B12" s="1">
        <v>11</v>
      </c>
    </row>
    <row r="13" spans="1:2">
      <c r="A13" s="1" t="s">
        <v>13</v>
      </c>
      <c r="B13" s="1">
        <v>12</v>
      </c>
    </row>
    <row r="14" spans="1:2">
      <c r="A14" s="1" t="s">
        <v>14</v>
      </c>
      <c r="B14" s="1">
        <v>13</v>
      </c>
    </row>
    <row r="15" spans="1:2">
      <c r="A15" s="1" t="s">
        <v>15</v>
      </c>
      <c r="B15" s="1">
        <v>14</v>
      </c>
    </row>
    <row r="16" spans="1:2">
      <c r="A16" s="1" t="s">
        <v>16</v>
      </c>
      <c r="B16" s="1">
        <v>15</v>
      </c>
    </row>
    <row r="17" spans="1:2">
      <c r="A17" s="1" t="s">
        <v>17</v>
      </c>
      <c r="B17" s="1">
        <v>16</v>
      </c>
    </row>
    <row r="18" spans="1:2">
      <c r="A18" s="1" t="s">
        <v>18</v>
      </c>
      <c r="B18" s="1">
        <v>17</v>
      </c>
    </row>
    <row r="19" spans="1:2">
      <c r="A19" s="1" t="s">
        <v>19</v>
      </c>
      <c r="B19" s="1">
        <v>18</v>
      </c>
    </row>
    <row r="20" spans="1:2">
      <c r="A20" s="1" t="s">
        <v>20</v>
      </c>
      <c r="B20" s="1">
        <v>19</v>
      </c>
    </row>
    <row r="21" spans="1:2">
      <c r="A21" s="1" t="s">
        <v>21</v>
      </c>
      <c r="B21" s="1">
        <v>20</v>
      </c>
    </row>
    <row r="22" spans="1:2">
      <c r="A22" s="1" t="s">
        <v>22</v>
      </c>
      <c r="B22" s="1">
        <v>21</v>
      </c>
    </row>
    <row r="23" spans="1:2">
      <c r="A23" s="1" t="s">
        <v>23</v>
      </c>
      <c r="B23" s="1">
        <v>22</v>
      </c>
    </row>
    <row r="24" spans="1:2">
      <c r="A24" s="1" t="s">
        <v>24</v>
      </c>
      <c r="B24" s="1">
        <v>23</v>
      </c>
    </row>
    <row r="25" spans="1:2">
      <c r="A25" s="1" t="s">
        <v>25</v>
      </c>
      <c r="B25" s="1">
        <v>24</v>
      </c>
    </row>
    <row r="26" spans="1:2">
      <c r="A26" s="1" t="s">
        <v>26</v>
      </c>
      <c r="B26" s="1">
        <v>25</v>
      </c>
    </row>
    <row r="27" spans="1:2">
      <c r="A27" s="1" t="s">
        <v>27</v>
      </c>
      <c r="B27" s="1">
        <v>26</v>
      </c>
    </row>
    <row r="28" spans="1:2">
      <c r="A28" s="1" t="s">
        <v>28</v>
      </c>
      <c r="B28" s="1">
        <v>27</v>
      </c>
    </row>
    <row r="29" spans="1:2">
      <c r="A29" s="1" t="s">
        <v>29</v>
      </c>
      <c r="B29" s="1">
        <v>28</v>
      </c>
    </row>
    <row r="30" spans="1:2">
      <c r="A30" s="1" t="s">
        <v>30</v>
      </c>
      <c r="B30" s="1">
        <v>29</v>
      </c>
    </row>
    <row r="31" spans="1:2">
      <c r="A31" s="1" t="s">
        <v>31</v>
      </c>
      <c r="B31" s="1">
        <v>30</v>
      </c>
    </row>
    <row r="32" spans="1:2">
      <c r="A32" s="1" t="s">
        <v>32</v>
      </c>
      <c r="B32" s="1">
        <v>31</v>
      </c>
    </row>
    <row r="33" spans="1:2">
      <c r="A33" s="1" t="s">
        <v>33</v>
      </c>
      <c r="B33" s="1">
        <v>32</v>
      </c>
    </row>
    <row r="34" spans="1:2">
      <c r="A34" s="1" t="s">
        <v>34</v>
      </c>
      <c r="B34" s="1">
        <v>33</v>
      </c>
    </row>
    <row r="35" spans="1:2">
      <c r="A35" s="1" t="s">
        <v>35</v>
      </c>
      <c r="B35" s="1">
        <v>34</v>
      </c>
    </row>
    <row r="36" spans="1:2">
      <c r="A36" s="1" t="s">
        <v>36</v>
      </c>
      <c r="B36" s="1">
        <v>35</v>
      </c>
    </row>
    <row r="37" spans="1:2">
      <c r="A37" s="1" t="s">
        <v>37</v>
      </c>
      <c r="B37" s="1">
        <v>36</v>
      </c>
    </row>
    <row r="38" spans="1:2">
      <c r="A38" s="1" t="s">
        <v>38</v>
      </c>
      <c r="B38" s="1">
        <v>37</v>
      </c>
    </row>
    <row r="39" spans="1:2">
      <c r="A39" s="1" t="s">
        <v>39</v>
      </c>
      <c r="B39" s="1">
        <v>38</v>
      </c>
    </row>
    <row r="40" spans="1:2">
      <c r="A40" s="1" t="s">
        <v>40</v>
      </c>
      <c r="B40" s="1">
        <v>39</v>
      </c>
    </row>
    <row r="41" spans="1:2">
      <c r="A41" s="1" t="s">
        <v>41</v>
      </c>
      <c r="B41" s="1">
        <v>40</v>
      </c>
    </row>
    <row r="42" spans="1:2">
      <c r="A42" s="1" t="s">
        <v>42</v>
      </c>
      <c r="B42" s="1">
        <v>41</v>
      </c>
    </row>
    <row r="43" spans="1:2">
      <c r="A43" s="1" t="s">
        <v>43</v>
      </c>
      <c r="B43" s="1">
        <v>42</v>
      </c>
    </row>
    <row r="44" spans="1:2">
      <c r="A44" s="1" t="s">
        <v>44</v>
      </c>
      <c r="B44" s="1">
        <v>43</v>
      </c>
    </row>
    <row r="45" spans="1:2">
      <c r="A45" s="1" t="s">
        <v>45</v>
      </c>
      <c r="B45" s="1">
        <v>44</v>
      </c>
    </row>
    <row r="46" spans="1:2">
      <c r="A46" s="1" t="s">
        <v>46</v>
      </c>
      <c r="B46" s="1">
        <v>45</v>
      </c>
    </row>
    <row r="47" spans="1:2">
      <c r="A47" s="1" t="s">
        <v>47</v>
      </c>
      <c r="B47" s="1">
        <v>46</v>
      </c>
    </row>
    <row r="48" spans="1:2">
      <c r="A48" s="1" t="s">
        <v>48</v>
      </c>
      <c r="B48" s="1">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申請施設内訳（別紙１）</vt:lpstr>
      <vt:lpstr>賃金改善報告書（別紙２）</vt:lpstr>
      <vt:lpstr>【2.0％超部分算定シート】（別紙３）</vt:lpstr>
      <vt:lpstr>記入例モデルケース（法人）</vt:lpstr>
      <vt:lpstr>都道府県リスト</vt:lpstr>
      <vt:lpstr>'【2.0％超部分算定シート】（別紙３）'!Print_Area</vt:lpstr>
      <vt:lpstr>'記入例モデルケース（法人）'!Print_Area</vt:lpstr>
      <vt:lpstr>'申請施設内訳（別紙１）'!Print_Area</vt:lpstr>
      <vt:lpstr>'賃金改善報告書（別紙２）'!Print_Area</vt:lpstr>
      <vt:lpstr>'【2.0％超部分算定シート】（別紙３）'!Print_Titles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川瀬 斗碧</cp:lastModifiedBy>
  <cp:revision>2</cp:revision>
  <cp:lastPrinted>2026-05-29T06:38:56Z</cp:lastPrinted>
  <dcterms:created xsi:type="dcterms:W3CDTF">2017-10-26T07:12:00Z</dcterms:created>
  <dcterms:modified xsi:type="dcterms:W3CDTF">2026-06-03T06:28:31Z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